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Лист1!$A$1:$M$164</definedName>
  </definedNames>
  <calcPr calcId="145621"/>
</workbook>
</file>

<file path=xl/calcChain.xml><?xml version="1.0" encoding="utf-8"?>
<calcChain xmlns="http://schemas.openxmlformats.org/spreadsheetml/2006/main">
  <c r="F58" i="1" l="1"/>
  <c r="F131" i="1"/>
  <c r="G131" i="1"/>
  <c r="H58" i="1"/>
  <c r="G58" i="1"/>
  <c r="E157" i="1" l="1"/>
  <c r="G163" i="1"/>
  <c r="F163" i="1"/>
  <c r="H150" i="1"/>
  <c r="H131" i="1" l="1"/>
  <c r="E120" i="1" l="1"/>
  <c r="E113" i="1"/>
  <c r="E112" i="1"/>
  <c r="E108" i="1"/>
  <c r="E104" i="1"/>
  <c r="E93" i="1"/>
  <c r="E92" i="1"/>
  <c r="E86" i="1"/>
  <c r="E85" i="1"/>
  <c r="E79" i="1"/>
  <c r="E77" i="1"/>
  <c r="E76" i="1"/>
  <c r="E67" i="1"/>
  <c r="E65" i="1"/>
  <c r="E64" i="1"/>
  <c r="E63" i="1"/>
  <c r="E51" i="1" l="1"/>
  <c r="E50" i="1"/>
  <c r="E47" i="1"/>
  <c r="E43" i="1"/>
  <c r="E42" i="1"/>
  <c r="E37" i="1"/>
  <c r="E31" i="1"/>
  <c r="E30" i="1"/>
  <c r="E29" i="1"/>
  <c r="E28" i="1"/>
  <c r="E27" i="1"/>
  <c r="E26" i="1"/>
  <c r="E23" i="1"/>
  <c r="E22" i="1"/>
  <c r="E21" i="1"/>
  <c r="E20" i="1"/>
  <c r="E18" i="1"/>
  <c r="E16" i="1"/>
  <c r="E17" i="1"/>
  <c r="E15" i="1"/>
  <c r="E13" i="1"/>
  <c r="E9" i="1"/>
  <c r="E58" i="1" l="1"/>
</calcChain>
</file>

<file path=xl/sharedStrings.xml><?xml version="1.0" encoding="utf-8"?>
<sst xmlns="http://schemas.openxmlformats.org/spreadsheetml/2006/main" count="1101" uniqueCount="473">
  <si>
    <t>Постоянка</t>
  </si>
  <si>
    <t>Адрес</t>
  </si>
  <si>
    <t xml:space="preserve">пер. Советский </t>
  </si>
  <si>
    <t xml:space="preserve">ул. Келянская 7а </t>
  </si>
  <si>
    <t>ул. Минская 26</t>
  </si>
  <si>
    <t>ул. 8 марта</t>
  </si>
  <si>
    <t>ул. Тенистая</t>
  </si>
  <si>
    <t>ул. Вербная 21</t>
  </si>
  <si>
    <t>ул. Советская 7</t>
  </si>
  <si>
    <t>ул. Советская (элегант)</t>
  </si>
  <si>
    <t>ул. Латвийская 14</t>
  </si>
  <si>
    <t>ул. Латвийская 1</t>
  </si>
  <si>
    <t>ул. 70 лет октября 42</t>
  </si>
  <si>
    <t xml:space="preserve">ул. Белорусская 11 </t>
  </si>
  <si>
    <t>ул. Белорусская 13</t>
  </si>
  <si>
    <t>Временный поселок</t>
  </si>
  <si>
    <t>ул. Механизаторов 18</t>
  </si>
  <si>
    <t xml:space="preserve">ул. Витимская </t>
  </si>
  <si>
    <t>ул. Автодорожная 27</t>
  </si>
  <si>
    <t xml:space="preserve">ул. Автодорожная 22 </t>
  </si>
  <si>
    <t>пер. Спортивный 1</t>
  </si>
  <si>
    <t>ул. Первостроителей 6</t>
  </si>
  <si>
    <t>ул. Автодорожная (напротив 670 котельной, вышка мегафона)</t>
  </si>
  <si>
    <t>ул. Грибная</t>
  </si>
  <si>
    <t xml:space="preserve">ул. Еловая 10 </t>
  </si>
  <si>
    <t xml:space="preserve">ул. Геологическая </t>
  </si>
  <si>
    <t>Итого:</t>
  </si>
  <si>
    <t>№ п/п</t>
  </si>
  <si>
    <t>Географические координаты мест (площадок) накопления ТКО</t>
  </si>
  <si>
    <t>X</t>
  </si>
  <si>
    <t>Y</t>
  </si>
  <si>
    <t>количество контейнеров на площадке, шт.</t>
  </si>
  <si>
    <t>количество контейнеров требующих замену, шт.</t>
  </si>
  <si>
    <t>56.367284</t>
  </si>
  <si>
    <t>114.839651</t>
  </si>
  <si>
    <t>56.366103</t>
  </si>
  <si>
    <t>114.841251</t>
  </si>
  <si>
    <t>56.369551</t>
  </si>
  <si>
    <t>114.838932</t>
  </si>
  <si>
    <t>ул. Речная (Пенсионный фонд)</t>
  </si>
  <si>
    <t>114.840766</t>
  </si>
  <si>
    <t>56.37128</t>
  </si>
  <si>
    <t>ул. Речная, 7</t>
  </si>
  <si>
    <t>56.369172</t>
  </si>
  <si>
    <t>114.835311</t>
  </si>
  <si>
    <t xml:space="preserve"> 114.835189</t>
  </si>
  <si>
    <t>56.36648</t>
  </si>
  <si>
    <t>ул. Советская, 15</t>
  </si>
  <si>
    <t>ул. Советская, 15 б</t>
  </si>
  <si>
    <t>114.834465</t>
  </si>
  <si>
    <t>56.366013</t>
  </si>
  <si>
    <t>ул. Белорусская (администрация)</t>
  </si>
  <si>
    <t>ул. Советская, 10а (администрация)</t>
  </si>
  <si>
    <t>ул. Белорусская 15</t>
  </si>
  <si>
    <t>56.365412</t>
  </si>
  <si>
    <t>114.834603</t>
  </si>
  <si>
    <t>56.364916</t>
  </si>
  <si>
    <t>114.834769</t>
  </si>
  <si>
    <t>56.364429</t>
  </si>
  <si>
    <t>114.83493</t>
  </si>
  <si>
    <t>ул. Белорусская 9</t>
  </si>
  <si>
    <t>114.835157</t>
  </si>
  <si>
    <t>56.363201</t>
  </si>
  <si>
    <t>114.836275</t>
  </si>
  <si>
    <t>ул. Железнодорожников 14 (ВСКТБ)</t>
  </si>
  <si>
    <t>114.833207</t>
  </si>
  <si>
    <t>56.363957</t>
  </si>
  <si>
    <t>56.363215</t>
  </si>
  <si>
    <t>114.83193</t>
  </si>
  <si>
    <t>56.362946</t>
  </si>
  <si>
    <t>114.834025</t>
  </si>
  <si>
    <t>56.363593</t>
  </si>
  <si>
    <t>114.831016</t>
  </si>
  <si>
    <t>114.831315</t>
  </si>
  <si>
    <t>ул. Советская, 13 (3 школа</t>
  </si>
  <si>
    <t>56.364901</t>
  </si>
  <si>
    <t>114.829422</t>
  </si>
  <si>
    <t>56.363724</t>
  </si>
  <si>
    <t>114.82965</t>
  </si>
  <si>
    <t>114.826238</t>
  </si>
  <si>
    <t>56.366597</t>
  </si>
  <si>
    <t xml:space="preserve"> 114.82243</t>
  </si>
  <si>
    <t>56.365655</t>
  </si>
  <si>
    <t>ул. 70 лет Октября (маг. Эмиль)</t>
  </si>
  <si>
    <t>ул. 70 лет Октября (маг. Стиль)</t>
  </si>
  <si>
    <t>114.821338</t>
  </si>
  <si>
    <t>56.366148</t>
  </si>
  <si>
    <t>114.82096</t>
  </si>
  <si>
    <t>56.366726</t>
  </si>
  <si>
    <t>ул. 70 лет Октября (маг. Ева</t>
  </si>
  <si>
    <t>114.825391</t>
  </si>
  <si>
    <t>56.367353</t>
  </si>
  <si>
    <t>56.367737</t>
  </si>
  <si>
    <t>114.823992</t>
  </si>
  <si>
    <t>ул. Минская (телевышка)</t>
  </si>
  <si>
    <t>114.824594</t>
  </si>
  <si>
    <t>56.366096</t>
  </si>
  <si>
    <t>ул. Минская 2</t>
  </si>
  <si>
    <t>ул. Минская 1 а</t>
  </si>
  <si>
    <t>56.365859</t>
  </si>
  <si>
    <t>114.82438</t>
  </si>
  <si>
    <t>56.369226</t>
  </si>
  <si>
    <t>114.825182</t>
  </si>
  <si>
    <t>пер. Минский (ОВО)</t>
  </si>
  <si>
    <t>114.825169</t>
  </si>
  <si>
    <t>56.369229</t>
  </si>
  <si>
    <t>114.822313</t>
  </si>
  <si>
    <t>56.369218</t>
  </si>
  <si>
    <t>ул.70 лет Октября, 31 (за д/с Березка)</t>
  </si>
  <si>
    <t>ул.70 лет Октября, 31 (напротив д/с Березка)</t>
  </si>
  <si>
    <t>114.81964</t>
  </si>
  <si>
    <t>56.367453</t>
  </si>
  <si>
    <t xml:space="preserve"> 114.818967</t>
  </si>
  <si>
    <t>56.366885</t>
  </si>
  <si>
    <t>114.816566</t>
  </si>
  <si>
    <t>56.36783</t>
  </si>
  <si>
    <t>ул. Даугава, 6 (бывш. Ростелеком)</t>
  </si>
  <si>
    <t>56.36905</t>
  </si>
  <si>
    <t>114.813543</t>
  </si>
  <si>
    <t>через дорогу от Минский пер. дом 6</t>
  </si>
  <si>
    <t>114.817624</t>
  </si>
  <si>
    <t>56.369212</t>
  </si>
  <si>
    <t>ул.70 лет Октября, 16 (суд)</t>
  </si>
  <si>
    <t>114.819412</t>
  </si>
  <si>
    <t>56.368539</t>
  </si>
  <si>
    <t>114.834356</t>
  </si>
  <si>
    <t>56.362307</t>
  </si>
  <si>
    <t>ул.70 лет Октября, 38(маг. Практик)</t>
  </si>
  <si>
    <t xml:space="preserve"> 114.833664</t>
  </si>
  <si>
    <t>56.361763</t>
  </si>
  <si>
    <t>Вокзал ст. Таксимо</t>
  </si>
  <si>
    <t>114.834034</t>
  </si>
  <si>
    <t>56.360851</t>
  </si>
  <si>
    <t>ЭЧ-11</t>
  </si>
  <si>
    <t>ШЧ-14</t>
  </si>
  <si>
    <t>114.842144</t>
  </si>
  <si>
    <t>56.358422</t>
  </si>
  <si>
    <t xml:space="preserve"> 114.842007</t>
  </si>
  <si>
    <t>56.358161</t>
  </si>
  <si>
    <t xml:space="preserve"> 114.843903</t>
  </si>
  <si>
    <t>56.35896</t>
  </si>
  <si>
    <t>114.846548</t>
  </si>
  <si>
    <t>56.358458</t>
  </si>
  <si>
    <t>ул. 70 лет октября, 53 ("ВИСТ")</t>
  </si>
  <si>
    <t>ул. 70 лет октября, 53 (напротив гостиницы "Алтан")</t>
  </si>
  <si>
    <t>очистные</t>
  </si>
  <si>
    <t xml:space="preserve"> 114.872363</t>
  </si>
  <si>
    <t>56.353816</t>
  </si>
  <si>
    <t>114.865645</t>
  </si>
  <si>
    <t>56.350121</t>
  </si>
  <si>
    <t>ул. Локомотивная, 1 (напротив АЗС "Негоциант")</t>
  </si>
  <si>
    <t>ул. 70 лет Октября, 57 (ООО "Артель старателей" "Западная"")</t>
  </si>
  <si>
    <t>56.348192</t>
  </si>
  <si>
    <t>114.868719</t>
  </si>
  <si>
    <t xml:space="preserve">ул. Клубная 3 (библиотека) </t>
  </si>
  <si>
    <t xml:space="preserve"> 114.870131</t>
  </si>
  <si>
    <t>56.349056</t>
  </si>
  <si>
    <t>114.870131</t>
  </si>
  <si>
    <t>ул. Мира, 8</t>
  </si>
  <si>
    <t>ул. Мира, 10</t>
  </si>
  <si>
    <t>114.877927</t>
  </si>
  <si>
    <t>56.348556</t>
  </si>
  <si>
    <t>ул. Коммунальная, 6</t>
  </si>
  <si>
    <t>114.878077</t>
  </si>
  <si>
    <t>56.350363</t>
  </si>
  <si>
    <t>ул. Кольцевая, 9</t>
  </si>
  <si>
    <t>56.348086</t>
  </si>
  <si>
    <t>114.878504</t>
  </si>
  <si>
    <t>114.879386</t>
  </si>
  <si>
    <t>56.346261</t>
  </si>
  <si>
    <t>ул. Транзитная</t>
  </si>
  <si>
    <t>114.882313</t>
  </si>
  <si>
    <t>56.346698</t>
  </si>
  <si>
    <t>56.345825</t>
  </si>
  <si>
    <t>114.882319</t>
  </si>
  <si>
    <t>56.347111</t>
  </si>
  <si>
    <t>114.885397</t>
  </si>
  <si>
    <t>114.886381</t>
  </si>
  <si>
    <t>56.345692</t>
  </si>
  <si>
    <t>пер. Витимский (напротив котельной)</t>
  </si>
  <si>
    <t>114.885974</t>
  </si>
  <si>
    <t>56.34445</t>
  </si>
  <si>
    <t>56.342718</t>
  </si>
  <si>
    <t>114.888977</t>
  </si>
  <si>
    <t>ул. Муйская (автомойка)</t>
  </si>
  <si>
    <t>114.890847</t>
  </si>
  <si>
    <t>56.342606</t>
  </si>
  <si>
    <t>ул. Таёжная, 4</t>
  </si>
  <si>
    <t>56.344362</t>
  </si>
  <si>
    <t>114.893188</t>
  </si>
  <si>
    <t>ул. Таёжная, 26</t>
  </si>
  <si>
    <t>ул. Школьная, 17</t>
  </si>
  <si>
    <t>56.344961</t>
  </si>
  <si>
    <t>114.893026</t>
  </si>
  <si>
    <t>ул. Школьная,11</t>
  </si>
  <si>
    <t>56.344194</t>
  </si>
  <si>
    <t>114.890156</t>
  </si>
  <si>
    <t>114.891069</t>
  </si>
  <si>
    <t>56.345999</t>
  </si>
  <si>
    <t>ул. Автодорожная, 2</t>
  </si>
  <si>
    <t>ул. Школьная, 4а (д/с "Золотой ключик")</t>
  </si>
  <si>
    <t>56.345885</t>
  </si>
  <si>
    <t>114.890215</t>
  </si>
  <si>
    <t>56.347231</t>
  </si>
  <si>
    <t>114.892505</t>
  </si>
  <si>
    <t>ул. Автодорожная, 4 (районная больница, котельная)</t>
  </si>
  <si>
    <t>114.893787</t>
  </si>
  <si>
    <t>56.346057</t>
  </si>
  <si>
    <t>56.344318</t>
  </si>
  <si>
    <t>114.895415</t>
  </si>
  <si>
    <t>ул. Молодежная (напротив дома № 6)</t>
  </si>
  <si>
    <t>56.34171</t>
  </si>
  <si>
    <t>114.895848</t>
  </si>
  <si>
    <t>ул. Солнечная (Бывш. Сбербанк напротив дома №6)</t>
  </si>
  <si>
    <t>56.342281</t>
  </si>
  <si>
    <t>114.899255</t>
  </si>
  <si>
    <t>56.343987</t>
  </si>
  <si>
    <t>114.901427</t>
  </si>
  <si>
    <t>ул. Сосновая, 11 (Магазин Тамара)</t>
  </si>
  <si>
    <t>56.34199</t>
  </si>
  <si>
    <t>114.902461</t>
  </si>
  <si>
    <t>ул. Баранчеевская, 1          (2-я школа)</t>
  </si>
  <si>
    <t>114.903011</t>
  </si>
  <si>
    <t>56.339901</t>
  </si>
  <si>
    <t>Ул. 40 лет Победы (ДДТ "Радуга")</t>
  </si>
  <si>
    <t xml:space="preserve">ул. Энтузиастов (напротив дома № 4) </t>
  </si>
  <si>
    <t>56.339942</t>
  </si>
  <si>
    <t>114.902335</t>
  </si>
  <si>
    <t>114.902158</t>
  </si>
  <si>
    <t>56.338895</t>
  </si>
  <si>
    <t xml:space="preserve">ул. Энтузиастов, 3а </t>
  </si>
  <si>
    <t>маг. Татьяна (напротив дома № 2 по ул. Муйская)</t>
  </si>
  <si>
    <t>56.341462</t>
  </si>
  <si>
    <t>114.892711</t>
  </si>
  <si>
    <t>56.338664</t>
  </si>
  <si>
    <t>114.90698</t>
  </si>
  <si>
    <t>ул. Новоселов, 27</t>
  </si>
  <si>
    <t>ул. Новоселов, 7</t>
  </si>
  <si>
    <t>56.340286</t>
  </si>
  <si>
    <t>114.906587</t>
  </si>
  <si>
    <t>56.341122</t>
  </si>
  <si>
    <t>114.904704</t>
  </si>
  <si>
    <t>ул. Приозерная, 11</t>
  </si>
  <si>
    <t>56.343733</t>
  </si>
  <si>
    <t>114.910509</t>
  </si>
  <si>
    <t>ул. Баранчеевская, 20</t>
  </si>
  <si>
    <t>56.341461</t>
  </si>
  <si>
    <t>114.907359</t>
  </si>
  <si>
    <t>56.339852</t>
  </si>
  <si>
    <t>114.911129</t>
  </si>
  <si>
    <t>ул. Баранчеевская, 9 (водонапорная башня)</t>
  </si>
  <si>
    <t>114.908925</t>
  </si>
  <si>
    <t>56.337823</t>
  </si>
  <si>
    <t>пустырь напротив ул. Новоселов, 33</t>
  </si>
  <si>
    <t>114.903691</t>
  </si>
  <si>
    <t>56.343581</t>
  </si>
  <si>
    <t>ул. Лесная, 14</t>
  </si>
  <si>
    <t>56.34656</t>
  </si>
  <si>
    <t>114.901222</t>
  </si>
  <si>
    <t>56.347029</t>
  </si>
  <si>
    <t>114.899669</t>
  </si>
  <si>
    <t>56.345784</t>
  </si>
  <si>
    <t>114.896185</t>
  </si>
  <si>
    <t>56.346858</t>
  </si>
  <si>
    <t>114.90457</t>
  </si>
  <si>
    <t>56.349352</t>
  </si>
  <si>
    <t>114.905156</t>
  </si>
  <si>
    <t xml:space="preserve"> 114.906718</t>
  </si>
  <si>
    <t>56.352497</t>
  </si>
  <si>
    <t xml:space="preserve">ул. Еловая, 15 (Визит) </t>
  </si>
  <si>
    <t>56.348317</t>
  </si>
  <si>
    <t>114.908115</t>
  </si>
  <si>
    <t>56.3506</t>
  </si>
  <si>
    <t>114.909043</t>
  </si>
  <si>
    <t>ул. Еловая (маг. Любимый)</t>
  </si>
  <si>
    <t>56.353256</t>
  </si>
  <si>
    <t>114.91036</t>
  </si>
  <si>
    <t>56.347406</t>
  </si>
  <si>
    <t>114.909438</t>
  </si>
  <si>
    <t>56.349454</t>
  </si>
  <si>
    <t>114.91683</t>
  </si>
  <si>
    <t>ул. Алданская</t>
  </si>
  <si>
    <t xml:space="preserve"> 114.919452</t>
  </si>
  <si>
    <t>56.350104</t>
  </si>
  <si>
    <t>ул. Промышленная, 26</t>
  </si>
  <si>
    <t>114.921443</t>
  </si>
  <si>
    <t>56.348149</t>
  </si>
  <si>
    <t>лоток ЖБИ</t>
  </si>
  <si>
    <t>ул. Советская, 15 в</t>
  </si>
  <si>
    <t>114.920775</t>
  </si>
  <si>
    <t>56.349358</t>
  </si>
  <si>
    <t>ул. Октябрьская (д/с "Солнышко")</t>
  </si>
  <si>
    <t>114.832028</t>
  </si>
  <si>
    <t>56.367046</t>
  </si>
  <si>
    <t>кв-л Юбилейный 6</t>
  </si>
  <si>
    <t>56.177955</t>
  </si>
  <si>
    <t>113.56696</t>
  </si>
  <si>
    <t>кв-л Юбилейный 4</t>
  </si>
  <si>
    <t>113.569169</t>
  </si>
  <si>
    <t>ул. Ленина 52</t>
  </si>
  <si>
    <t>56.172359</t>
  </si>
  <si>
    <t>113.567448</t>
  </si>
  <si>
    <t>ул. Ленина 52 а</t>
  </si>
  <si>
    <t>56.172828</t>
  </si>
  <si>
    <t>113.565997</t>
  </si>
  <si>
    <t>ул. Школьная 10 б</t>
  </si>
  <si>
    <t>56.17591</t>
  </si>
  <si>
    <t>113.569796</t>
  </si>
  <si>
    <t>ул. Забайкальская 7 Б</t>
  </si>
  <si>
    <t>56.173527</t>
  </si>
  <si>
    <t>113.565431</t>
  </si>
  <si>
    <t>ул. Забайкальская 20 А</t>
  </si>
  <si>
    <t>56.174195</t>
  </si>
  <si>
    <t>113.571344</t>
  </si>
  <si>
    <t>56.175117</t>
  </si>
  <si>
    <t>113.565697</t>
  </si>
  <si>
    <t>кв-л Юбилейный 7А (МБДОУ "ЦРР "Сказка"")</t>
  </si>
  <si>
    <t>56.177311</t>
  </si>
  <si>
    <t>113.565419</t>
  </si>
  <si>
    <t>-</t>
  </si>
  <si>
    <t>итого:</t>
  </si>
  <si>
    <t>ул. Витимская 16</t>
  </si>
  <si>
    <t>ул. Витимская 20</t>
  </si>
  <si>
    <t>ул. Витимская 18</t>
  </si>
  <si>
    <t>ул. Рудная 3</t>
  </si>
  <si>
    <t>ул. Школьная 4</t>
  </si>
  <si>
    <t>ул. Нагорная 2</t>
  </si>
  <si>
    <t>ул. Горняцкая 2</t>
  </si>
  <si>
    <t>ул. Горняцкая 4</t>
  </si>
  <si>
    <t>ул. Таежная 4</t>
  </si>
  <si>
    <t>ул. Тулуинская</t>
  </si>
  <si>
    <t>Ул. Закаменская,1А (кафе "Мечта")</t>
  </si>
  <si>
    <t>количество дополнительных контейнеров на данную площадку, шт.</t>
  </si>
  <si>
    <t>ул. Белорусская 43</t>
  </si>
  <si>
    <t>ул. Советская, 2а (маг. Север), ул. Советская 14</t>
  </si>
  <si>
    <t xml:space="preserve">напротив ул. Вербная 8 </t>
  </si>
  <si>
    <t>ЖБИ площадка</t>
  </si>
  <si>
    <t>ул. Механизаторов / ул. Кольцевая</t>
  </si>
  <si>
    <t xml:space="preserve">Магазин "Гурман" / Почтовое отделение </t>
  </si>
  <si>
    <t>ул. Энтузиастов, 8</t>
  </si>
  <si>
    <t>ул. Целинная 10</t>
  </si>
  <si>
    <t>ул. Северная / ул. Еловая 1</t>
  </si>
  <si>
    <t>ул. Алданская / ул. Октябрьская</t>
  </si>
  <si>
    <t>114.830574</t>
  </si>
  <si>
    <t>56.367777</t>
  </si>
  <si>
    <t>56.366723</t>
  </si>
  <si>
    <t>114.833879</t>
  </si>
  <si>
    <t>114.833428</t>
  </si>
  <si>
    <t>56.366503</t>
  </si>
  <si>
    <t>114.877804</t>
  </si>
  <si>
    <t>56.349119</t>
  </si>
  <si>
    <t>114.895491</t>
  </si>
  <si>
    <t>56.341075</t>
  </si>
  <si>
    <t>114.904354</t>
  </si>
  <si>
    <t>56.339580</t>
  </si>
  <si>
    <t>114.918429</t>
  </si>
  <si>
    <t>56.332508</t>
  </si>
  <si>
    <t>ул. Горняцкая 1</t>
  </si>
  <si>
    <t>114.916784</t>
  </si>
  <si>
    <t>ул. Забайкальская 8 (Северомуйская СОШ)</t>
  </si>
  <si>
    <t>Наименование площадки накопления ТКО (или ее номер)</t>
  </si>
  <si>
    <t>Адрес площадки накопления ТКО</t>
  </si>
  <si>
    <t>Технические характеристики площадки накопления ТКО</t>
  </si>
  <si>
    <t>покрытие (асфальт, бетон и др.)</t>
  </si>
  <si>
    <t>площадь, кв.м.</t>
  </si>
  <si>
    <t>количество контейнеров, шт.</t>
  </si>
  <si>
    <t>объем контейнера, куб. м.</t>
  </si>
  <si>
    <t>собственник площадки накопления</t>
  </si>
  <si>
    <t>Данные об источниках образования ТКО, которые размещаются на площадке накопления ТКО</t>
  </si>
  <si>
    <t>бетон</t>
  </si>
  <si>
    <t>население</t>
  </si>
  <si>
    <t xml:space="preserve">ул. Речная </t>
  </si>
  <si>
    <t>население, администрация МО "Муйский район"</t>
  </si>
  <si>
    <t xml:space="preserve">ул. Советская, 10а </t>
  </si>
  <si>
    <t xml:space="preserve">ул. Белорусская </t>
  </si>
  <si>
    <t xml:space="preserve">ул. Железнодорожников 14 </t>
  </si>
  <si>
    <t>ул. Латвийская, 18 ("Овощи и фрукты")</t>
  </si>
  <si>
    <t xml:space="preserve">ул. Латвийская, 18 </t>
  </si>
  <si>
    <t>ул. Советская, 2а / ул. Советская 14</t>
  </si>
  <si>
    <t xml:space="preserve">ул. Советская, 13 </t>
  </si>
  <si>
    <t>ул. Советская</t>
  </si>
  <si>
    <t xml:space="preserve">ул. 70 лет Октября </t>
  </si>
  <si>
    <t>ул. Минская</t>
  </si>
  <si>
    <t xml:space="preserve"> ул. Вербная 8 </t>
  </si>
  <si>
    <t>пер. Минский</t>
  </si>
  <si>
    <t xml:space="preserve">ул.70 лет Октября, 31 </t>
  </si>
  <si>
    <t>ул. Даугава, 1</t>
  </si>
  <si>
    <t>27 шт.</t>
  </si>
  <si>
    <t xml:space="preserve">ул. Локомотивная, 1 </t>
  </si>
  <si>
    <t xml:space="preserve">ул. 70 лет Октября, 57 </t>
  </si>
  <si>
    <t>ООО "Артель старателей" "Западная""</t>
  </si>
  <si>
    <t xml:space="preserve">ул. Клубная 3 </t>
  </si>
  <si>
    <t xml:space="preserve">пер. Витимский </t>
  </si>
  <si>
    <t>ул. Школьная 1</t>
  </si>
  <si>
    <t xml:space="preserve">ул. Муйская </t>
  </si>
  <si>
    <t>ул. Муйская 2</t>
  </si>
  <si>
    <t xml:space="preserve">ул. Школьная, 4а </t>
  </si>
  <si>
    <t xml:space="preserve">ул. Автодорожная, 4 </t>
  </si>
  <si>
    <t xml:space="preserve">ул. Автодорожная </t>
  </si>
  <si>
    <t>ул. Молодежная, 6</t>
  </si>
  <si>
    <t>ул. Солнечная</t>
  </si>
  <si>
    <t xml:space="preserve">ул. Сосновая, 11 </t>
  </si>
  <si>
    <t>Ул. 40 лет Победы 2 а</t>
  </si>
  <si>
    <t>котельная 694 (напротив)</t>
  </si>
  <si>
    <t xml:space="preserve">ул. Баранчеевская, 9 </t>
  </si>
  <si>
    <t>ул. Новоселов, 33</t>
  </si>
  <si>
    <t>пер. 2-й центральный (вышка)</t>
  </si>
  <si>
    <t xml:space="preserve">пер. 2-й центральный </t>
  </si>
  <si>
    <t xml:space="preserve">ул. Еловая </t>
  </si>
  <si>
    <t>ул. Тенистая, 2</t>
  </si>
  <si>
    <t xml:space="preserve">ул. Еловая, 15  </t>
  </si>
  <si>
    <t>ул. Сосновая, 22 (за 2 школой)</t>
  </si>
  <si>
    <t>ул. Сосновая, 22</t>
  </si>
  <si>
    <t>ул.70 лет Октября, 38</t>
  </si>
  <si>
    <t>МО ГП "Поселок Таксимо"</t>
  </si>
  <si>
    <t>РЖД</t>
  </si>
  <si>
    <t>ООО "Икибзяк"</t>
  </si>
  <si>
    <t xml:space="preserve">кв-л Юбилейный 7А </t>
  </si>
  <si>
    <t xml:space="preserve">ул. Забайкальская 8 </t>
  </si>
  <si>
    <t xml:space="preserve">ул. Баранчеевская, 1          </t>
  </si>
  <si>
    <t>ИТОГО: из 107 установленных контейнеров на территории постоянного п. Таксимо требуется замена 25, а также дополнительная установка 15 контейнеров.</t>
  </si>
  <si>
    <t>администрация МО ГП "Северомуйское"</t>
  </si>
  <si>
    <t>кирпич</t>
  </si>
  <si>
    <t>ул. Автодорожная, 4 (районная больница, каб. флюорографии)</t>
  </si>
  <si>
    <t>Реестр мест (площадок) накопления твердых коммунальных отходов (ТКО) п. Таксимо</t>
  </si>
  <si>
    <t>Реестр мест (площадок) накопления твердых коммунальных отходов (ТКО) п. Северомуйск</t>
  </si>
  <si>
    <t>Реестр мест (площадок) накопления твердых коммунальных отходов (ТКО) п. Иракинда</t>
  </si>
  <si>
    <t>Приложение 1</t>
  </si>
  <si>
    <t>население, юридические лица и ИП</t>
  </si>
  <si>
    <t>население, МКУ РУО</t>
  </si>
  <si>
    <t>юридические лица и ИП</t>
  </si>
  <si>
    <t xml:space="preserve">население, МКУ РУО </t>
  </si>
  <si>
    <t xml:space="preserve">МБУЗ «Муйская центральная районная больница» </t>
  </si>
  <si>
    <t>МКУ РУО</t>
  </si>
  <si>
    <t>новое кладбище</t>
  </si>
  <si>
    <t>ул. Набережная / ул.Восточная / ул.Майская</t>
  </si>
  <si>
    <t>ул. Садовая, 3 (напротив магазина № 11)</t>
  </si>
  <si>
    <t>ул. Майская (напротив дома № 6)</t>
  </si>
  <si>
    <t>ул. Огородная 19</t>
  </si>
  <si>
    <t xml:space="preserve">ул. Садовая, 3 </t>
  </si>
  <si>
    <t>кладбище "Старое Таксимо"</t>
  </si>
  <si>
    <t>ул. Ольховая / пер. Больничный (за магазином "Кедр)</t>
  </si>
  <si>
    <t>ул. Ольховая 60 А</t>
  </si>
  <si>
    <t>ул. Ольховая 203 Б</t>
  </si>
  <si>
    <t>пер. 2 центральный, 14</t>
  </si>
  <si>
    <t>ул. Сибирская, 1</t>
  </si>
  <si>
    <t xml:space="preserve">ул. Ольховая / пер. Больничный </t>
  </si>
  <si>
    <t>ИТОГО: из 136 установленных контейнеров на территории временного п. Таксимо требуется замена 66, а также дополнительная установка 32 контейнеров.</t>
  </si>
  <si>
    <r>
      <rPr>
        <b/>
        <sz val="12"/>
        <color theme="1"/>
        <rFont val="Times New Roman"/>
        <family val="1"/>
        <charset val="204"/>
      </rPr>
      <t xml:space="preserve">Всего на территории п. Таксимо </t>
    </r>
    <r>
      <rPr>
        <sz val="12"/>
        <color theme="1"/>
        <rFont val="Times New Roman"/>
        <family val="1"/>
        <charset val="204"/>
      </rPr>
      <t>Муйского района расположено 119 контейнерных площадок, оборудованы из них 41,                                                                                                                                                                                                                             расположено 244 контейнеров, из них требуется замена 91, а также дополнительная установка 47 контейнеров.</t>
    </r>
  </si>
  <si>
    <t>56.34886863</t>
  </si>
  <si>
    <t>114.89544332</t>
  </si>
  <si>
    <t>56.35084536</t>
  </si>
  <si>
    <t>114.89133954</t>
  </si>
  <si>
    <t>56.34959394</t>
  </si>
  <si>
    <t>114.89136636</t>
  </si>
  <si>
    <t>56.3499447</t>
  </si>
  <si>
    <t>114.88547548</t>
  </si>
  <si>
    <t>56.34700773</t>
  </si>
  <si>
    <t>114.88918304</t>
  </si>
  <si>
    <t>56.35902171</t>
  </si>
  <si>
    <t>114.92973804</t>
  </si>
  <si>
    <t>56.3582312</t>
  </si>
  <si>
    <t>114.91871417</t>
  </si>
  <si>
    <t>56.35627268</t>
  </si>
  <si>
    <t>114.91485178</t>
  </si>
  <si>
    <t>56.35904549</t>
  </si>
  <si>
    <t>114.91184235</t>
  </si>
  <si>
    <t>56.35685817</t>
  </si>
  <si>
    <t>114.91131663</t>
  </si>
  <si>
    <t>56.3489043</t>
  </si>
  <si>
    <t>56.35022114</t>
  </si>
  <si>
    <t>114.87391591</t>
  </si>
  <si>
    <t>114.81124878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</si>
</sst>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view="pageBreakPreview" zoomScale="80" zoomScaleNormal="100" zoomScaleSheetLayoutView="80" workbookViewId="0">
      <selection activeCell="H55" sqref="H55"/>
    </sheetView>
  </sheetViews>
  <sheetFormatPr defaultRowHeight="15" x14ac:dyDescent="0.25"/>
  <cols>
    <col min="1" max="1" width="6.7109375" style="7" customWidth="1"/>
    <col min="2" max="2" width="24.5703125" style="26" customWidth="1"/>
    <col min="3" max="3" width="25.140625" style="26" customWidth="1"/>
    <col min="4" max="4" width="13.7109375" style="26" customWidth="1"/>
    <col min="5" max="7" width="16" style="26" customWidth="1"/>
    <col min="8" max="8" width="18.5703125" style="26" customWidth="1"/>
    <col min="9" max="9" width="16.42578125" style="26" customWidth="1"/>
    <col min="10" max="10" width="23.7109375" style="33" customWidth="1"/>
    <col min="11" max="11" width="16.42578125" style="29" customWidth="1"/>
    <col min="12" max="12" width="14" customWidth="1"/>
    <col min="13" max="13" width="17.7109375" customWidth="1"/>
    <col min="16" max="16" width="14" customWidth="1"/>
  </cols>
  <sheetData>
    <row r="1" spans="1:13" x14ac:dyDescent="0.25">
      <c r="A1" s="41"/>
      <c r="B1" s="41"/>
      <c r="C1" s="41"/>
      <c r="D1" s="41"/>
      <c r="E1" s="41"/>
      <c r="F1" s="41"/>
      <c r="G1" s="41"/>
      <c r="H1" s="41"/>
      <c r="I1" s="41"/>
      <c r="K1" s="47" t="s">
        <v>427</v>
      </c>
      <c r="L1" s="47"/>
      <c r="M1" s="47"/>
    </row>
    <row r="3" spans="1:13" ht="15.75" x14ac:dyDescent="0.25">
      <c r="A3" s="58" t="s">
        <v>424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.75" x14ac:dyDescent="0.25">
      <c r="A4" s="5"/>
      <c r="B4" s="5"/>
    </row>
    <row r="5" spans="1:13" ht="16.5" customHeight="1" x14ac:dyDescent="0.25">
      <c r="A5" s="62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</row>
    <row r="6" spans="1:13" ht="55.5" customHeight="1" x14ac:dyDescent="0.25">
      <c r="A6" s="52" t="s">
        <v>27</v>
      </c>
      <c r="B6" s="52" t="s">
        <v>360</v>
      </c>
      <c r="C6" s="52" t="s">
        <v>361</v>
      </c>
      <c r="D6" s="49" t="s">
        <v>362</v>
      </c>
      <c r="E6" s="50"/>
      <c r="F6" s="50"/>
      <c r="G6" s="50"/>
      <c r="H6" s="50"/>
      <c r="I6" s="51"/>
      <c r="J6" s="52" t="s">
        <v>367</v>
      </c>
      <c r="K6" s="52" t="s">
        <v>368</v>
      </c>
      <c r="L6" s="48" t="s">
        <v>28</v>
      </c>
      <c r="M6" s="48"/>
    </row>
    <row r="7" spans="1:13" ht="45.75" customHeight="1" x14ac:dyDescent="0.25">
      <c r="A7" s="68"/>
      <c r="B7" s="68"/>
      <c r="C7" s="68"/>
      <c r="D7" s="52" t="s">
        <v>363</v>
      </c>
      <c r="E7" s="52" t="s">
        <v>364</v>
      </c>
      <c r="F7" s="49" t="s">
        <v>365</v>
      </c>
      <c r="G7" s="50"/>
      <c r="H7" s="51"/>
      <c r="I7" s="52" t="s">
        <v>366</v>
      </c>
      <c r="J7" s="68"/>
      <c r="K7" s="68"/>
      <c r="L7" s="52" t="s">
        <v>29</v>
      </c>
      <c r="M7" s="52" t="s">
        <v>30</v>
      </c>
    </row>
    <row r="8" spans="1:13" ht="79.5" customHeight="1" x14ac:dyDescent="0.25">
      <c r="A8" s="53"/>
      <c r="B8" s="53"/>
      <c r="C8" s="53"/>
      <c r="D8" s="53"/>
      <c r="E8" s="53"/>
      <c r="F8" s="24" t="s">
        <v>31</v>
      </c>
      <c r="G8" s="24" t="s">
        <v>32</v>
      </c>
      <c r="H8" s="24" t="s">
        <v>332</v>
      </c>
      <c r="I8" s="53"/>
      <c r="J8" s="53"/>
      <c r="K8" s="53"/>
      <c r="L8" s="53"/>
      <c r="M8" s="53"/>
    </row>
    <row r="9" spans="1:13" ht="38.25" customHeight="1" x14ac:dyDescent="0.25">
      <c r="A9" s="15">
        <v>1</v>
      </c>
      <c r="B9" s="24" t="s">
        <v>2</v>
      </c>
      <c r="C9" s="24" t="s">
        <v>2</v>
      </c>
      <c r="D9" s="24" t="s">
        <v>369</v>
      </c>
      <c r="E9" s="24">
        <f>6*2.8</f>
        <v>16.799999999999997</v>
      </c>
      <c r="F9" s="24">
        <v>3</v>
      </c>
      <c r="G9" s="24">
        <v>1</v>
      </c>
      <c r="H9" s="24">
        <v>1</v>
      </c>
      <c r="I9" s="24">
        <v>0.75</v>
      </c>
      <c r="J9" s="31" t="s">
        <v>414</v>
      </c>
      <c r="K9" s="31" t="s">
        <v>370</v>
      </c>
      <c r="L9" s="13" t="s">
        <v>33</v>
      </c>
      <c r="M9" s="13" t="s">
        <v>34</v>
      </c>
    </row>
    <row r="10" spans="1:13" s="37" customFormat="1" ht="31.5" customHeight="1" x14ac:dyDescent="0.25">
      <c r="A10" s="21">
        <v>2</v>
      </c>
      <c r="B10" s="36" t="s">
        <v>6</v>
      </c>
      <c r="C10" s="36" t="s">
        <v>409</v>
      </c>
      <c r="D10" s="36" t="s">
        <v>319</v>
      </c>
      <c r="E10" s="36" t="s">
        <v>319</v>
      </c>
      <c r="F10" s="36">
        <v>2</v>
      </c>
      <c r="G10" s="36">
        <v>0</v>
      </c>
      <c r="H10" s="36">
        <v>0</v>
      </c>
      <c r="I10" s="36">
        <v>0.75</v>
      </c>
      <c r="J10" s="31" t="s">
        <v>414</v>
      </c>
      <c r="K10" s="36" t="s">
        <v>370</v>
      </c>
      <c r="L10" s="35" t="s">
        <v>35</v>
      </c>
      <c r="M10" s="35" t="s">
        <v>36</v>
      </c>
    </row>
    <row r="11" spans="1:13" s="37" customFormat="1" ht="35.25" customHeight="1" x14ac:dyDescent="0.25">
      <c r="A11" s="21">
        <v>3</v>
      </c>
      <c r="B11" s="35" t="s">
        <v>39</v>
      </c>
      <c r="C11" s="35" t="s">
        <v>371</v>
      </c>
      <c r="D11" s="36" t="s">
        <v>319</v>
      </c>
      <c r="E11" s="36" t="s">
        <v>319</v>
      </c>
      <c r="F11" s="35">
        <v>2</v>
      </c>
      <c r="G11" s="35">
        <v>0</v>
      </c>
      <c r="H11" s="35">
        <v>1</v>
      </c>
      <c r="I11" s="36">
        <v>0.75</v>
      </c>
      <c r="J11" s="31" t="s">
        <v>414</v>
      </c>
      <c r="K11" s="36" t="s">
        <v>370</v>
      </c>
      <c r="L11" s="38" t="s">
        <v>37</v>
      </c>
      <c r="M11" s="38" t="s">
        <v>38</v>
      </c>
    </row>
    <row r="12" spans="1:13" s="37" customFormat="1" ht="33.75" customHeight="1" x14ac:dyDescent="0.25">
      <c r="A12" s="21">
        <v>4</v>
      </c>
      <c r="B12" s="36" t="s">
        <v>42</v>
      </c>
      <c r="C12" s="36" t="s">
        <v>42</v>
      </c>
      <c r="D12" s="36" t="s">
        <v>319</v>
      </c>
      <c r="E12" s="36" t="s">
        <v>319</v>
      </c>
      <c r="F12" s="36">
        <v>2</v>
      </c>
      <c r="G12" s="36">
        <v>2</v>
      </c>
      <c r="H12" s="36">
        <v>0</v>
      </c>
      <c r="I12" s="36">
        <v>0.75</v>
      </c>
      <c r="J12" s="31" t="s">
        <v>414</v>
      </c>
      <c r="K12" s="36" t="s">
        <v>370</v>
      </c>
      <c r="L12" s="35" t="s">
        <v>41</v>
      </c>
      <c r="M12" s="35" t="s">
        <v>40</v>
      </c>
    </row>
    <row r="13" spans="1:13" ht="34.5" customHeight="1" x14ac:dyDescent="0.25">
      <c r="A13" s="15">
        <v>5</v>
      </c>
      <c r="B13" s="24" t="s">
        <v>3</v>
      </c>
      <c r="C13" s="24" t="s">
        <v>3</v>
      </c>
      <c r="D13" s="24" t="s">
        <v>369</v>
      </c>
      <c r="E13" s="24">
        <f>6*2.4</f>
        <v>14.399999999999999</v>
      </c>
      <c r="F13" s="24">
        <v>4</v>
      </c>
      <c r="G13" s="24">
        <v>0</v>
      </c>
      <c r="H13" s="24">
        <v>0</v>
      </c>
      <c r="I13" s="24">
        <v>0.75</v>
      </c>
      <c r="J13" s="31" t="s">
        <v>414</v>
      </c>
      <c r="K13" s="31" t="s">
        <v>370</v>
      </c>
      <c r="L13" s="13" t="s">
        <v>43</v>
      </c>
      <c r="M13" s="13" t="s">
        <v>44</v>
      </c>
    </row>
    <row r="14" spans="1:13" ht="30.75" customHeight="1" x14ac:dyDescent="0.25">
      <c r="A14" s="15">
        <v>6</v>
      </c>
      <c r="B14" s="24" t="s">
        <v>52</v>
      </c>
      <c r="C14" s="24" t="s">
        <v>373</v>
      </c>
      <c r="D14" s="24" t="s">
        <v>319</v>
      </c>
      <c r="E14" s="24" t="s">
        <v>319</v>
      </c>
      <c r="F14" s="24">
        <v>1</v>
      </c>
      <c r="G14" s="24">
        <v>0</v>
      </c>
      <c r="H14" s="24">
        <v>0</v>
      </c>
      <c r="I14" s="24">
        <v>0.75</v>
      </c>
      <c r="J14" s="31" t="s">
        <v>414</v>
      </c>
      <c r="K14" s="31" t="s">
        <v>370</v>
      </c>
      <c r="L14" s="13" t="s">
        <v>46</v>
      </c>
      <c r="M14" s="13" t="s">
        <v>45</v>
      </c>
    </row>
    <row r="15" spans="1:13" ht="40.5" customHeight="1" x14ac:dyDescent="0.25">
      <c r="A15" s="15">
        <v>7</v>
      </c>
      <c r="B15" s="24" t="s">
        <v>47</v>
      </c>
      <c r="C15" s="24" t="s">
        <v>47</v>
      </c>
      <c r="D15" s="24" t="s">
        <v>287</v>
      </c>
      <c r="E15" s="24">
        <f>2*1</f>
        <v>2</v>
      </c>
      <c r="F15" s="24">
        <v>1</v>
      </c>
      <c r="G15" s="24">
        <v>1</v>
      </c>
      <c r="H15" s="24">
        <v>0</v>
      </c>
      <c r="I15" s="24">
        <v>0.75</v>
      </c>
      <c r="J15" s="31" t="s">
        <v>414</v>
      </c>
      <c r="K15" s="31" t="s">
        <v>370</v>
      </c>
      <c r="L15" s="13" t="s">
        <v>345</v>
      </c>
      <c r="M15" s="13" t="s">
        <v>346</v>
      </c>
    </row>
    <row r="16" spans="1:13" ht="36" customHeight="1" x14ac:dyDescent="0.25">
      <c r="A16" s="15">
        <v>8</v>
      </c>
      <c r="B16" s="24" t="s">
        <v>48</v>
      </c>
      <c r="C16" s="24" t="s">
        <v>48</v>
      </c>
      <c r="D16" s="24" t="s">
        <v>287</v>
      </c>
      <c r="E16" s="24">
        <f t="shared" ref="E16:E17" si="0">2*1</f>
        <v>2</v>
      </c>
      <c r="F16" s="24">
        <v>1</v>
      </c>
      <c r="G16" s="24">
        <v>1</v>
      </c>
      <c r="H16" s="24">
        <v>0</v>
      </c>
      <c r="I16" s="24">
        <v>0.75</v>
      </c>
      <c r="J16" s="31" t="s">
        <v>414</v>
      </c>
      <c r="K16" s="31" t="s">
        <v>370</v>
      </c>
      <c r="L16" s="13" t="s">
        <v>348</v>
      </c>
      <c r="M16" s="13" t="s">
        <v>347</v>
      </c>
    </row>
    <row r="17" spans="1:13" ht="39.75" customHeight="1" x14ac:dyDescent="0.25">
      <c r="A17" s="15">
        <v>9</v>
      </c>
      <c r="B17" s="24" t="s">
        <v>288</v>
      </c>
      <c r="C17" s="24" t="s">
        <v>288</v>
      </c>
      <c r="D17" s="24" t="s">
        <v>287</v>
      </c>
      <c r="E17" s="24">
        <f t="shared" si="0"/>
        <v>2</v>
      </c>
      <c r="F17" s="24">
        <v>1</v>
      </c>
      <c r="G17" s="24">
        <v>1</v>
      </c>
      <c r="H17" s="24">
        <v>0</v>
      </c>
      <c r="I17" s="24">
        <v>0.75</v>
      </c>
      <c r="J17" s="31" t="s">
        <v>414</v>
      </c>
      <c r="K17" s="31" t="s">
        <v>370</v>
      </c>
      <c r="L17" s="13" t="s">
        <v>293</v>
      </c>
      <c r="M17" s="13" t="s">
        <v>292</v>
      </c>
    </row>
    <row r="18" spans="1:13" ht="38.25" customHeight="1" x14ac:dyDescent="0.25">
      <c r="A18" s="15">
        <v>10</v>
      </c>
      <c r="B18" s="24" t="s">
        <v>333</v>
      </c>
      <c r="C18" s="24" t="s">
        <v>333</v>
      </c>
      <c r="D18" s="24" t="s">
        <v>336</v>
      </c>
      <c r="E18" s="24">
        <f>1.6*3.3</f>
        <v>5.28</v>
      </c>
      <c r="F18" s="24">
        <v>2</v>
      </c>
      <c r="G18" s="24">
        <v>0</v>
      </c>
      <c r="H18" s="24">
        <v>0</v>
      </c>
      <c r="I18" s="24">
        <v>0.75</v>
      </c>
      <c r="J18" s="31" t="s">
        <v>414</v>
      </c>
      <c r="K18" s="31" t="s">
        <v>370</v>
      </c>
      <c r="L18" s="13" t="s">
        <v>344</v>
      </c>
      <c r="M18" s="13" t="s">
        <v>343</v>
      </c>
    </row>
    <row r="19" spans="1:13" ht="72" customHeight="1" x14ac:dyDescent="0.25">
      <c r="A19" s="15">
        <v>11</v>
      </c>
      <c r="B19" s="24" t="s">
        <v>51</v>
      </c>
      <c r="C19" s="24" t="s">
        <v>374</v>
      </c>
      <c r="D19" s="24" t="s">
        <v>319</v>
      </c>
      <c r="E19" s="24" t="s">
        <v>319</v>
      </c>
      <c r="F19" s="24">
        <v>1</v>
      </c>
      <c r="G19" s="24">
        <v>0</v>
      </c>
      <c r="H19" s="24">
        <v>1</v>
      </c>
      <c r="I19" s="24">
        <v>0.75</v>
      </c>
      <c r="J19" s="31" t="s">
        <v>414</v>
      </c>
      <c r="K19" s="31" t="s">
        <v>372</v>
      </c>
      <c r="L19" s="13" t="s">
        <v>50</v>
      </c>
      <c r="M19" s="13" t="s">
        <v>49</v>
      </c>
    </row>
    <row r="20" spans="1:13" ht="33" customHeight="1" x14ac:dyDescent="0.25">
      <c r="A20" s="15">
        <v>12</v>
      </c>
      <c r="B20" s="24" t="s">
        <v>53</v>
      </c>
      <c r="C20" s="24" t="s">
        <v>53</v>
      </c>
      <c r="D20" s="24" t="s">
        <v>369</v>
      </c>
      <c r="E20" s="24">
        <f>7*2.4</f>
        <v>16.8</v>
      </c>
      <c r="F20" s="24">
        <v>3</v>
      </c>
      <c r="G20" s="24">
        <v>0</v>
      </c>
      <c r="H20" s="24">
        <v>1</v>
      </c>
      <c r="I20" s="24">
        <v>0.75</v>
      </c>
      <c r="J20" s="31" t="s">
        <v>414</v>
      </c>
      <c r="K20" s="31" t="s">
        <v>370</v>
      </c>
      <c r="L20" s="10" t="s">
        <v>54</v>
      </c>
      <c r="M20" s="10" t="s">
        <v>55</v>
      </c>
    </row>
    <row r="21" spans="1:13" ht="38.25" customHeight="1" x14ac:dyDescent="0.25">
      <c r="A21" s="15">
        <v>13</v>
      </c>
      <c r="B21" s="24" t="s">
        <v>14</v>
      </c>
      <c r="C21" s="24" t="s">
        <v>14</v>
      </c>
      <c r="D21" s="24" t="s">
        <v>369</v>
      </c>
      <c r="E21" s="24">
        <f>6*2.4</f>
        <v>14.399999999999999</v>
      </c>
      <c r="F21" s="24">
        <v>5</v>
      </c>
      <c r="G21" s="24">
        <v>0</v>
      </c>
      <c r="H21" s="24">
        <v>0</v>
      </c>
      <c r="I21" s="24">
        <v>0.75</v>
      </c>
      <c r="J21" s="31" t="s">
        <v>414</v>
      </c>
      <c r="K21" s="31" t="s">
        <v>370</v>
      </c>
      <c r="L21" s="10" t="s">
        <v>56</v>
      </c>
      <c r="M21" s="10" t="s">
        <v>57</v>
      </c>
    </row>
    <row r="22" spans="1:13" ht="36.75" customHeight="1" x14ac:dyDescent="0.25">
      <c r="A22" s="15">
        <v>14</v>
      </c>
      <c r="B22" s="24" t="s">
        <v>13</v>
      </c>
      <c r="C22" s="24" t="s">
        <v>13</v>
      </c>
      <c r="D22" s="24" t="s">
        <v>369</v>
      </c>
      <c r="E22" s="24">
        <f>4*1.8</f>
        <v>7.2</v>
      </c>
      <c r="F22" s="24">
        <v>3</v>
      </c>
      <c r="G22" s="24">
        <v>0</v>
      </c>
      <c r="H22" s="24">
        <v>0</v>
      </c>
      <c r="I22" s="24">
        <v>0.75</v>
      </c>
      <c r="J22" s="31" t="s">
        <v>414</v>
      </c>
      <c r="K22" s="31" t="s">
        <v>370</v>
      </c>
      <c r="L22" s="10" t="s">
        <v>58</v>
      </c>
      <c r="M22" s="10" t="s">
        <v>59</v>
      </c>
    </row>
    <row r="23" spans="1:13" ht="36" customHeight="1" x14ac:dyDescent="0.25">
      <c r="A23" s="15">
        <v>15</v>
      </c>
      <c r="B23" s="24" t="s">
        <v>60</v>
      </c>
      <c r="C23" s="24" t="s">
        <v>60</v>
      </c>
      <c r="D23" s="24" t="s">
        <v>369</v>
      </c>
      <c r="E23" s="24">
        <f>7*2.4</f>
        <v>16.8</v>
      </c>
      <c r="F23" s="24">
        <v>5</v>
      </c>
      <c r="G23" s="24">
        <v>0</v>
      </c>
      <c r="H23" s="24">
        <v>0</v>
      </c>
      <c r="I23" s="24">
        <v>0.75</v>
      </c>
      <c r="J23" s="31" t="s">
        <v>414</v>
      </c>
      <c r="K23" s="31" t="s">
        <v>370</v>
      </c>
      <c r="L23" s="13" t="s">
        <v>61</v>
      </c>
      <c r="M23" s="13" t="s">
        <v>61</v>
      </c>
    </row>
    <row r="24" spans="1:13" ht="52.5" customHeight="1" x14ac:dyDescent="0.25">
      <c r="A24" s="15">
        <v>16</v>
      </c>
      <c r="B24" s="35" t="s">
        <v>64</v>
      </c>
      <c r="C24" s="35" t="s">
        <v>375</v>
      </c>
      <c r="D24" s="24" t="s">
        <v>319</v>
      </c>
      <c r="E24" s="24" t="s">
        <v>319</v>
      </c>
      <c r="F24" s="35">
        <v>1</v>
      </c>
      <c r="G24" s="35">
        <v>0</v>
      </c>
      <c r="H24" s="35">
        <v>0</v>
      </c>
      <c r="I24" s="24">
        <v>0.75</v>
      </c>
      <c r="J24" s="31" t="s">
        <v>414</v>
      </c>
      <c r="K24" s="31" t="s">
        <v>370</v>
      </c>
      <c r="L24" s="10" t="s">
        <v>62</v>
      </c>
      <c r="M24" s="10" t="s">
        <v>63</v>
      </c>
    </row>
    <row r="25" spans="1:13" ht="72.75" customHeight="1" x14ac:dyDescent="0.25">
      <c r="A25" s="15">
        <v>17</v>
      </c>
      <c r="B25" s="11" t="s">
        <v>376</v>
      </c>
      <c r="C25" s="11" t="s">
        <v>377</v>
      </c>
      <c r="D25" s="24" t="s">
        <v>319</v>
      </c>
      <c r="E25" s="24" t="s">
        <v>319</v>
      </c>
      <c r="F25" s="11">
        <v>1</v>
      </c>
      <c r="G25" s="11">
        <v>0</v>
      </c>
      <c r="H25" s="11">
        <v>0</v>
      </c>
      <c r="I25" s="24">
        <v>0.75</v>
      </c>
      <c r="J25" s="31" t="s">
        <v>414</v>
      </c>
      <c r="K25" s="31" t="s">
        <v>428</v>
      </c>
      <c r="L25" s="13" t="s">
        <v>66</v>
      </c>
      <c r="M25" s="13" t="s">
        <v>65</v>
      </c>
    </row>
    <row r="26" spans="1:13" ht="34.5" customHeight="1" x14ac:dyDescent="0.25">
      <c r="A26" s="15">
        <v>18</v>
      </c>
      <c r="B26" s="24" t="s">
        <v>10</v>
      </c>
      <c r="C26" s="24" t="s">
        <v>10</v>
      </c>
      <c r="D26" s="24" t="s">
        <v>369</v>
      </c>
      <c r="E26" s="24">
        <f>6*2.4</f>
        <v>14.399999999999999</v>
      </c>
      <c r="F26" s="11">
        <v>3</v>
      </c>
      <c r="G26" s="11">
        <v>2</v>
      </c>
      <c r="H26" s="11">
        <v>0</v>
      </c>
      <c r="I26" s="24">
        <v>0.75</v>
      </c>
      <c r="J26" s="31" t="s">
        <v>414</v>
      </c>
      <c r="K26" s="31" t="s">
        <v>370</v>
      </c>
      <c r="L26" s="10" t="s">
        <v>67</v>
      </c>
      <c r="M26" s="10" t="s">
        <v>68</v>
      </c>
    </row>
    <row r="27" spans="1:13" ht="37.5" customHeight="1" x14ac:dyDescent="0.25">
      <c r="A27" s="15">
        <v>19</v>
      </c>
      <c r="B27" s="24" t="s">
        <v>11</v>
      </c>
      <c r="C27" s="24" t="s">
        <v>11</v>
      </c>
      <c r="D27" s="24" t="s">
        <v>369</v>
      </c>
      <c r="E27" s="24">
        <f>4*2.4</f>
        <v>9.6</v>
      </c>
      <c r="F27" s="24">
        <v>3</v>
      </c>
      <c r="G27" s="24">
        <v>0</v>
      </c>
      <c r="H27" s="24">
        <v>0</v>
      </c>
      <c r="I27" s="24">
        <v>0.75</v>
      </c>
      <c r="J27" s="31" t="s">
        <v>414</v>
      </c>
      <c r="K27" s="31" t="s">
        <v>370</v>
      </c>
      <c r="L27" s="10" t="s">
        <v>69</v>
      </c>
      <c r="M27" s="10" t="s">
        <v>70</v>
      </c>
    </row>
    <row r="28" spans="1:13" ht="36" customHeight="1" x14ac:dyDescent="0.25">
      <c r="A28" s="15">
        <v>20</v>
      </c>
      <c r="B28" s="4" t="s">
        <v>334</v>
      </c>
      <c r="C28" s="4" t="s">
        <v>378</v>
      </c>
      <c r="D28" s="24" t="s">
        <v>369</v>
      </c>
      <c r="E28" s="24">
        <f>2*10</f>
        <v>20</v>
      </c>
      <c r="F28" s="4">
        <v>3</v>
      </c>
      <c r="G28" s="4">
        <v>0</v>
      </c>
      <c r="H28" s="4">
        <v>1</v>
      </c>
      <c r="I28" s="24">
        <v>0.75</v>
      </c>
      <c r="J28" s="31" t="s">
        <v>414</v>
      </c>
      <c r="K28" s="31" t="s">
        <v>370</v>
      </c>
      <c r="L28" s="13" t="s">
        <v>71</v>
      </c>
      <c r="M28" s="13" t="s">
        <v>72</v>
      </c>
    </row>
    <row r="29" spans="1:13" ht="37.5" customHeight="1" x14ac:dyDescent="0.25">
      <c r="A29" s="15">
        <v>21</v>
      </c>
      <c r="B29" s="4" t="s">
        <v>74</v>
      </c>
      <c r="C29" s="4" t="s">
        <v>379</v>
      </c>
      <c r="D29" s="24" t="s">
        <v>369</v>
      </c>
      <c r="E29" s="24">
        <f>3.3*2.4</f>
        <v>7.919999999999999</v>
      </c>
      <c r="F29" s="4">
        <v>2</v>
      </c>
      <c r="G29" s="4">
        <v>1</v>
      </c>
      <c r="H29" s="4">
        <v>1</v>
      </c>
      <c r="I29" s="24">
        <v>0.75</v>
      </c>
      <c r="J29" s="31" t="s">
        <v>414</v>
      </c>
      <c r="K29" s="31" t="s">
        <v>429</v>
      </c>
      <c r="L29" s="13" t="s">
        <v>73</v>
      </c>
      <c r="M29" s="13" t="s">
        <v>73</v>
      </c>
    </row>
    <row r="30" spans="1:13" ht="37.5" customHeight="1" x14ac:dyDescent="0.25">
      <c r="A30" s="15">
        <v>22</v>
      </c>
      <c r="B30" s="24" t="s">
        <v>8</v>
      </c>
      <c r="C30" s="24" t="s">
        <v>8</v>
      </c>
      <c r="D30" s="24" t="s">
        <v>369</v>
      </c>
      <c r="E30" s="24">
        <f>1.6*3.3</f>
        <v>5.28</v>
      </c>
      <c r="F30" s="24">
        <v>2</v>
      </c>
      <c r="G30" s="24">
        <v>1</v>
      </c>
      <c r="H30" s="24">
        <v>0</v>
      </c>
      <c r="I30" s="24">
        <v>0.75</v>
      </c>
      <c r="J30" s="31" t="s">
        <v>414</v>
      </c>
      <c r="K30" s="31" t="s">
        <v>370</v>
      </c>
      <c r="L30" s="10" t="s">
        <v>75</v>
      </c>
      <c r="M30" s="10" t="s">
        <v>76</v>
      </c>
    </row>
    <row r="31" spans="1:13" ht="49.5" customHeight="1" x14ac:dyDescent="0.25">
      <c r="A31" s="15">
        <v>23</v>
      </c>
      <c r="B31" s="24" t="s">
        <v>9</v>
      </c>
      <c r="C31" s="24" t="s">
        <v>380</v>
      </c>
      <c r="D31" s="24" t="s">
        <v>369</v>
      </c>
      <c r="E31" s="24">
        <f>6*2.4</f>
        <v>14.399999999999999</v>
      </c>
      <c r="F31" s="24">
        <v>2</v>
      </c>
      <c r="G31" s="24">
        <v>0</v>
      </c>
      <c r="H31" s="24">
        <v>1</v>
      </c>
      <c r="I31" s="24">
        <v>0.75</v>
      </c>
      <c r="J31" s="31" t="s">
        <v>414</v>
      </c>
      <c r="K31" s="42" t="s">
        <v>428</v>
      </c>
      <c r="L31" s="10" t="s">
        <v>77</v>
      </c>
      <c r="M31" s="10" t="s">
        <v>78</v>
      </c>
    </row>
    <row r="32" spans="1:13" s="23" customFormat="1" ht="36" customHeight="1" x14ac:dyDescent="0.25">
      <c r="A32" s="15">
        <v>24</v>
      </c>
      <c r="B32" s="11" t="s">
        <v>7</v>
      </c>
      <c r="C32" s="11" t="s">
        <v>7</v>
      </c>
      <c r="D32" s="11" t="s">
        <v>319</v>
      </c>
      <c r="E32" s="11" t="s">
        <v>319</v>
      </c>
      <c r="F32" s="11">
        <v>2</v>
      </c>
      <c r="G32" s="11">
        <v>1</v>
      </c>
      <c r="H32" s="11">
        <v>0</v>
      </c>
      <c r="I32" s="11">
        <v>0.75</v>
      </c>
      <c r="J32" s="31" t="s">
        <v>414</v>
      </c>
      <c r="K32" s="11" t="s">
        <v>370</v>
      </c>
      <c r="L32" s="14" t="s">
        <v>80</v>
      </c>
      <c r="M32" s="14" t="s">
        <v>79</v>
      </c>
    </row>
    <row r="33" spans="1:13" s="37" customFormat="1" ht="47.25" customHeight="1" x14ac:dyDescent="0.25">
      <c r="A33" s="21">
        <v>25</v>
      </c>
      <c r="B33" s="36" t="s">
        <v>83</v>
      </c>
      <c r="C33" s="36" t="s">
        <v>381</v>
      </c>
      <c r="D33" s="11" t="s">
        <v>319</v>
      </c>
      <c r="E33" s="11" t="s">
        <v>319</v>
      </c>
      <c r="F33" s="36">
        <v>0</v>
      </c>
      <c r="G33" s="36">
        <v>0</v>
      </c>
      <c r="H33" s="36">
        <v>1</v>
      </c>
      <c r="I33" s="11">
        <v>0.75</v>
      </c>
      <c r="J33" s="31" t="s">
        <v>414</v>
      </c>
      <c r="K33" s="42" t="s">
        <v>428</v>
      </c>
      <c r="L33" s="38" t="s">
        <v>82</v>
      </c>
      <c r="M33" s="38" t="s">
        <v>81</v>
      </c>
    </row>
    <row r="34" spans="1:13" s="23" customFormat="1" ht="33.75" customHeight="1" x14ac:dyDescent="0.25">
      <c r="A34" s="15">
        <v>26</v>
      </c>
      <c r="B34" s="11" t="s">
        <v>84</v>
      </c>
      <c r="C34" s="11" t="s">
        <v>84</v>
      </c>
      <c r="D34" s="11" t="s">
        <v>319</v>
      </c>
      <c r="E34" s="11" t="s">
        <v>319</v>
      </c>
      <c r="F34" s="11">
        <v>3</v>
      </c>
      <c r="G34" s="11">
        <v>0</v>
      </c>
      <c r="H34" s="11">
        <v>0</v>
      </c>
      <c r="I34" s="11">
        <v>0.75</v>
      </c>
      <c r="J34" s="31" t="s">
        <v>414</v>
      </c>
      <c r="K34" s="42" t="s">
        <v>430</v>
      </c>
      <c r="L34" s="14" t="s">
        <v>86</v>
      </c>
      <c r="M34" s="14" t="s">
        <v>85</v>
      </c>
    </row>
    <row r="35" spans="1:13" s="23" customFormat="1" ht="47.25" customHeight="1" x14ac:dyDescent="0.25">
      <c r="A35" s="15">
        <v>27</v>
      </c>
      <c r="B35" s="11" t="s">
        <v>89</v>
      </c>
      <c r="C35" s="11" t="s">
        <v>89</v>
      </c>
      <c r="D35" s="11" t="s">
        <v>319</v>
      </c>
      <c r="E35" s="11" t="s">
        <v>319</v>
      </c>
      <c r="F35" s="11">
        <v>0</v>
      </c>
      <c r="G35" s="11">
        <v>0</v>
      </c>
      <c r="H35" s="11">
        <v>2</v>
      </c>
      <c r="I35" s="11">
        <v>0.75</v>
      </c>
      <c r="J35" s="31" t="s">
        <v>414</v>
      </c>
      <c r="K35" s="42" t="s">
        <v>428</v>
      </c>
      <c r="L35" s="14" t="s">
        <v>88</v>
      </c>
      <c r="M35" s="14" t="s">
        <v>87</v>
      </c>
    </row>
    <row r="36" spans="1:13" ht="32.25" customHeight="1" x14ac:dyDescent="0.25">
      <c r="A36" s="15">
        <v>28</v>
      </c>
      <c r="B36" s="4" t="s">
        <v>94</v>
      </c>
      <c r="C36" s="4" t="s">
        <v>382</v>
      </c>
      <c r="D36" s="24" t="s">
        <v>369</v>
      </c>
      <c r="E36" s="24">
        <v>2</v>
      </c>
      <c r="F36" s="4">
        <v>2</v>
      </c>
      <c r="G36" s="4">
        <v>0</v>
      </c>
      <c r="H36" s="4">
        <v>0</v>
      </c>
      <c r="I36" s="24">
        <v>0.75</v>
      </c>
      <c r="J36" s="31" t="s">
        <v>414</v>
      </c>
      <c r="K36" s="31" t="s">
        <v>370</v>
      </c>
      <c r="L36" s="10" t="s">
        <v>91</v>
      </c>
      <c r="M36" s="10" t="s">
        <v>90</v>
      </c>
    </row>
    <row r="37" spans="1:13" ht="34.5" customHeight="1" x14ac:dyDescent="0.25">
      <c r="A37" s="15">
        <v>29</v>
      </c>
      <c r="B37" s="24" t="s">
        <v>4</v>
      </c>
      <c r="C37" s="24" t="s">
        <v>4</v>
      </c>
      <c r="D37" s="24" t="s">
        <v>369</v>
      </c>
      <c r="E37" s="24">
        <f>8*2.4</f>
        <v>19.2</v>
      </c>
      <c r="F37" s="24">
        <v>4</v>
      </c>
      <c r="G37" s="24">
        <v>0</v>
      </c>
      <c r="H37" s="24">
        <v>0</v>
      </c>
      <c r="I37" s="24">
        <v>0.75</v>
      </c>
      <c r="J37" s="31" t="s">
        <v>414</v>
      </c>
      <c r="K37" s="31" t="s">
        <v>370</v>
      </c>
      <c r="L37" s="13" t="s">
        <v>92</v>
      </c>
      <c r="M37" s="13" t="s">
        <v>93</v>
      </c>
    </row>
    <row r="38" spans="1:13" ht="36.75" customHeight="1" x14ac:dyDescent="0.25">
      <c r="A38" s="15">
        <v>30</v>
      </c>
      <c r="B38" s="24" t="s">
        <v>97</v>
      </c>
      <c r="C38" s="24" t="s">
        <v>97</v>
      </c>
      <c r="D38" s="24" t="s">
        <v>319</v>
      </c>
      <c r="E38" s="24" t="s">
        <v>319</v>
      </c>
      <c r="F38" s="24">
        <v>1</v>
      </c>
      <c r="G38" s="24">
        <v>0</v>
      </c>
      <c r="H38" s="24">
        <v>1</v>
      </c>
      <c r="I38" s="24">
        <v>0.75</v>
      </c>
      <c r="J38" s="31" t="s">
        <v>414</v>
      </c>
      <c r="K38" s="31" t="s">
        <v>370</v>
      </c>
      <c r="L38" s="8" t="s">
        <v>96</v>
      </c>
      <c r="M38" s="8" t="s">
        <v>95</v>
      </c>
    </row>
    <row r="39" spans="1:13" ht="35.25" customHeight="1" x14ac:dyDescent="0.25">
      <c r="A39" s="15">
        <v>31</v>
      </c>
      <c r="B39" s="24" t="s">
        <v>98</v>
      </c>
      <c r="C39" s="24" t="s">
        <v>98</v>
      </c>
      <c r="D39" s="24" t="s">
        <v>319</v>
      </c>
      <c r="E39" s="24" t="s">
        <v>319</v>
      </c>
      <c r="F39" s="24">
        <v>3</v>
      </c>
      <c r="G39" s="24">
        <v>1</v>
      </c>
      <c r="H39" s="24">
        <v>0</v>
      </c>
      <c r="I39" s="24">
        <v>0.75</v>
      </c>
      <c r="J39" s="31" t="s">
        <v>414</v>
      </c>
      <c r="K39" s="31" t="s">
        <v>370</v>
      </c>
      <c r="L39" s="10" t="s">
        <v>99</v>
      </c>
      <c r="M39" s="10" t="s">
        <v>100</v>
      </c>
    </row>
    <row r="40" spans="1:13" ht="47.25" customHeight="1" x14ac:dyDescent="0.25">
      <c r="A40" s="15">
        <v>32</v>
      </c>
      <c r="B40" s="24" t="s">
        <v>335</v>
      </c>
      <c r="C40" s="24" t="s">
        <v>383</v>
      </c>
      <c r="D40" s="24" t="s">
        <v>369</v>
      </c>
      <c r="E40" s="24">
        <v>2</v>
      </c>
      <c r="F40" s="24">
        <v>2</v>
      </c>
      <c r="G40" s="24">
        <v>1</v>
      </c>
      <c r="H40" s="24">
        <v>0</v>
      </c>
      <c r="I40" s="24">
        <v>0.75</v>
      </c>
      <c r="J40" s="31" t="s">
        <v>414</v>
      </c>
      <c r="K40" s="31" t="s">
        <v>370</v>
      </c>
      <c r="L40" s="14" t="s">
        <v>101</v>
      </c>
      <c r="M40" s="14" t="s">
        <v>102</v>
      </c>
    </row>
    <row r="41" spans="1:13" ht="35.25" customHeight="1" x14ac:dyDescent="0.25">
      <c r="A41" s="15">
        <v>33</v>
      </c>
      <c r="B41" s="24" t="s">
        <v>5</v>
      </c>
      <c r="C41" s="24" t="s">
        <v>5</v>
      </c>
      <c r="D41" s="24" t="s">
        <v>319</v>
      </c>
      <c r="E41" s="24" t="s">
        <v>319</v>
      </c>
      <c r="F41" s="24">
        <v>3</v>
      </c>
      <c r="G41" s="24">
        <v>1</v>
      </c>
      <c r="H41" s="24">
        <v>1</v>
      </c>
      <c r="I41" s="24">
        <v>0.75</v>
      </c>
      <c r="J41" s="31" t="s">
        <v>414</v>
      </c>
      <c r="K41" s="31" t="s">
        <v>370</v>
      </c>
      <c r="L41" s="10" t="s">
        <v>105</v>
      </c>
      <c r="M41" s="10" t="s">
        <v>104</v>
      </c>
    </row>
    <row r="42" spans="1:13" ht="35.25" customHeight="1" x14ac:dyDescent="0.25">
      <c r="A42" s="15">
        <v>34</v>
      </c>
      <c r="B42" s="24" t="s">
        <v>103</v>
      </c>
      <c r="C42" s="24" t="s">
        <v>384</v>
      </c>
      <c r="D42" s="24" t="s">
        <v>369</v>
      </c>
      <c r="E42" s="24">
        <f>10*2.4</f>
        <v>24</v>
      </c>
      <c r="F42" s="24">
        <v>3</v>
      </c>
      <c r="G42" s="24">
        <v>1</v>
      </c>
      <c r="H42" s="24">
        <v>0</v>
      </c>
      <c r="I42" s="24">
        <v>0.75</v>
      </c>
      <c r="J42" s="31" t="s">
        <v>414</v>
      </c>
      <c r="K42" s="31" t="s">
        <v>370</v>
      </c>
      <c r="L42" s="10" t="s">
        <v>107</v>
      </c>
      <c r="M42" s="10" t="s">
        <v>106</v>
      </c>
    </row>
    <row r="43" spans="1:13" ht="35.25" customHeight="1" x14ac:dyDescent="0.25">
      <c r="A43" s="15">
        <v>35</v>
      </c>
      <c r="B43" s="24" t="s">
        <v>109</v>
      </c>
      <c r="C43" s="24" t="s">
        <v>385</v>
      </c>
      <c r="D43" s="24" t="s">
        <v>369</v>
      </c>
      <c r="E43" s="24">
        <f>4*2.4</f>
        <v>9.6</v>
      </c>
      <c r="F43" s="24">
        <v>3</v>
      </c>
      <c r="G43" s="24">
        <v>2</v>
      </c>
      <c r="H43" s="24">
        <v>0</v>
      </c>
      <c r="I43" s="24">
        <v>0.75</v>
      </c>
      <c r="J43" s="31" t="s">
        <v>414</v>
      </c>
      <c r="K43" s="31" t="s">
        <v>429</v>
      </c>
      <c r="L43" s="16" t="s">
        <v>111</v>
      </c>
      <c r="M43" s="8" t="s">
        <v>110</v>
      </c>
    </row>
    <row r="44" spans="1:13" ht="36.75" customHeight="1" x14ac:dyDescent="0.25">
      <c r="A44" s="15">
        <v>36</v>
      </c>
      <c r="B44" s="24" t="s">
        <v>108</v>
      </c>
      <c r="C44" s="24" t="s">
        <v>385</v>
      </c>
      <c r="D44" s="24" t="s">
        <v>319</v>
      </c>
      <c r="E44" s="24" t="s">
        <v>319</v>
      </c>
      <c r="F44" s="24">
        <v>1</v>
      </c>
      <c r="G44" s="24">
        <v>1</v>
      </c>
      <c r="H44" s="24">
        <v>0</v>
      </c>
      <c r="I44" s="24">
        <v>0.75</v>
      </c>
      <c r="J44" s="31" t="s">
        <v>414</v>
      </c>
      <c r="K44" s="31" t="s">
        <v>370</v>
      </c>
      <c r="L44" s="8" t="s">
        <v>113</v>
      </c>
      <c r="M44" s="8" t="s">
        <v>112</v>
      </c>
    </row>
    <row r="45" spans="1:13" ht="33" customHeight="1" x14ac:dyDescent="0.25">
      <c r="A45" s="15">
        <v>37</v>
      </c>
      <c r="B45" s="24" t="s">
        <v>116</v>
      </c>
      <c r="C45" s="24" t="s">
        <v>116</v>
      </c>
      <c r="D45" s="24" t="s">
        <v>369</v>
      </c>
      <c r="E45" s="24">
        <v>6</v>
      </c>
      <c r="F45" s="24">
        <v>2</v>
      </c>
      <c r="G45" s="24">
        <v>1</v>
      </c>
      <c r="H45" s="24">
        <v>0</v>
      </c>
      <c r="I45" s="24">
        <v>0.75</v>
      </c>
      <c r="J45" s="31" t="s">
        <v>414</v>
      </c>
      <c r="K45" s="31" t="s">
        <v>370</v>
      </c>
      <c r="L45" s="8" t="s">
        <v>115</v>
      </c>
      <c r="M45" s="8" t="s">
        <v>114</v>
      </c>
    </row>
    <row r="46" spans="1:13" ht="33.75" customHeight="1" x14ac:dyDescent="0.25">
      <c r="A46" s="15">
        <v>38</v>
      </c>
      <c r="B46" s="4" t="s">
        <v>386</v>
      </c>
      <c r="C46" s="4" t="s">
        <v>386</v>
      </c>
      <c r="D46" s="24" t="s">
        <v>319</v>
      </c>
      <c r="E46" s="24" t="s">
        <v>319</v>
      </c>
      <c r="F46" s="4">
        <v>1</v>
      </c>
      <c r="G46" s="4">
        <v>1</v>
      </c>
      <c r="H46" s="4">
        <v>0</v>
      </c>
      <c r="I46" s="24">
        <v>0.75</v>
      </c>
      <c r="J46" s="31" t="s">
        <v>414</v>
      </c>
      <c r="K46" s="31" t="s">
        <v>370</v>
      </c>
      <c r="L46" s="8" t="s">
        <v>117</v>
      </c>
      <c r="M46" s="8" t="s">
        <v>118</v>
      </c>
    </row>
    <row r="47" spans="1:13" ht="31.5" x14ac:dyDescent="0.25">
      <c r="A47" s="15">
        <v>39</v>
      </c>
      <c r="B47" s="4" t="s">
        <v>119</v>
      </c>
      <c r="C47" s="4" t="s">
        <v>119</v>
      </c>
      <c r="D47" s="24" t="s">
        <v>369</v>
      </c>
      <c r="E47" s="24">
        <f>2.2*5</f>
        <v>11</v>
      </c>
      <c r="F47" s="4">
        <v>2</v>
      </c>
      <c r="G47" s="4">
        <v>2</v>
      </c>
      <c r="H47" s="4">
        <v>0</v>
      </c>
      <c r="I47" s="24">
        <v>0.75</v>
      </c>
      <c r="J47" s="31" t="s">
        <v>414</v>
      </c>
      <c r="K47" s="31" t="s">
        <v>370</v>
      </c>
      <c r="L47" s="8" t="s">
        <v>121</v>
      </c>
      <c r="M47" s="8" t="s">
        <v>120</v>
      </c>
    </row>
    <row r="48" spans="1:13" ht="31.5" x14ac:dyDescent="0.25">
      <c r="A48" s="15">
        <v>40</v>
      </c>
      <c r="B48" s="24" t="s">
        <v>122</v>
      </c>
      <c r="C48" s="24" t="s">
        <v>122</v>
      </c>
      <c r="D48" s="24" t="s">
        <v>369</v>
      </c>
      <c r="E48" s="24">
        <v>6</v>
      </c>
      <c r="F48" s="24">
        <v>2</v>
      </c>
      <c r="G48" s="24">
        <v>1</v>
      </c>
      <c r="H48" s="24">
        <v>0</v>
      </c>
      <c r="I48" s="24">
        <v>0.75</v>
      </c>
      <c r="J48" s="31" t="s">
        <v>414</v>
      </c>
      <c r="K48" s="31" t="s">
        <v>370</v>
      </c>
      <c r="L48" s="8" t="s">
        <v>124</v>
      </c>
      <c r="M48" s="8" t="s">
        <v>123</v>
      </c>
    </row>
    <row r="49" spans="1:13" ht="31.5" x14ac:dyDescent="0.25">
      <c r="A49" s="15">
        <v>41</v>
      </c>
      <c r="B49" s="24" t="s">
        <v>127</v>
      </c>
      <c r="C49" s="24" t="s">
        <v>413</v>
      </c>
      <c r="D49" s="24" t="s">
        <v>319</v>
      </c>
      <c r="E49" s="24" t="s">
        <v>319</v>
      </c>
      <c r="F49" s="24">
        <v>4</v>
      </c>
      <c r="G49" s="24">
        <v>2</v>
      </c>
      <c r="H49" s="24">
        <v>1</v>
      </c>
      <c r="I49" s="24">
        <v>0.75</v>
      </c>
      <c r="J49" s="31" t="s">
        <v>414</v>
      </c>
      <c r="K49" s="31" t="s">
        <v>370</v>
      </c>
      <c r="L49" s="8" t="s">
        <v>126</v>
      </c>
      <c r="M49" s="8" t="s">
        <v>125</v>
      </c>
    </row>
    <row r="50" spans="1:13" ht="31.5" x14ac:dyDescent="0.25">
      <c r="A50" s="15">
        <v>42</v>
      </c>
      <c r="B50" s="24" t="s">
        <v>12</v>
      </c>
      <c r="C50" s="24" t="s">
        <v>12</v>
      </c>
      <c r="D50" s="24" t="s">
        <v>369</v>
      </c>
      <c r="E50" s="24">
        <f>6*2.4</f>
        <v>14.399999999999999</v>
      </c>
      <c r="F50" s="24">
        <v>4</v>
      </c>
      <c r="G50" s="24">
        <v>0</v>
      </c>
      <c r="H50" s="24">
        <v>1</v>
      </c>
      <c r="I50" s="24">
        <v>0.75</v>
      </c>
      <c r="J50" s="31" t="s">
        <v>414</v>
      </c>
      <c r="K50" s="31" t="s">
        <v>370</v>
      </c>
      <c r="L50" s="8" t="s">
        <v>129</v>
      </c>
      <c r="M50" s="8" t="s">
        <v>128</v>
      </c>
    </row>
    <row r="51" spans="1:13" ht="31.5" x14ac:dyDescent="0.25">
      <c r="A51" s="15">
        <v>43</v>
      </c>
      <c r="B51" s="4" t="s">
        <v>130</v>
      </c>
      <c r="C51" s="4" t="s">
        <v>130</v>
      </c>
      <c r="D51" s="24" t="s">
        <v>369</v>
      </c>
      <c r="E51" s="24">
        <f>10.2*2.1</f>
        <v>21.419999999999998</v>
      </c>
      <c r="F51" s="4">
        <v>6</v>
      </c>
      <c r="G51" s="4">
        <v>0</v>
      </c>
      <c r="H51" s="4">
        <v>0</v>
      </c>
      <c r="I51" s="24">
        <v>0.75</v>
      </c>
      <c r="J51" s="31" t="s">
        <v>414</v>
      </c>
      <c r="K51" s="31" t="s">
        <v>415</v>
      </c>
      <c r="L51" s="8" t="s">
        <v>132</v>
      </c>
      <c r="M51" s="8" t="s">
        <v>131</v>
      </c>
    </row>
    <row r="52" spans="1:13" ht="31.5" x14ac:dyDescent="0.25">
      <c r="A52" s="15">
        <v>45</v>
      </c>
      <c r="B52" s="4" t="s">
        <v>133</v>
      </c>
      <c r="C52" s="4" t="s">
        <v>133</v>
      </c>
      <c r="D52" s="24" t="s">
        <v>319</v>
      </c>
      <c r="E52" s="24" t="s">
        <v>319</v>
      </c>
      <c r="F52" s="4">
        <v>1</v>
      </c>
      <c r="G52" s="4">
        <v>0</v>
      </c>
      <c r="H52" s="4">
        <v>0</v>
      </c>
      <c r="I52" s="24">
        <v>0.75</v>
      </c>
      <c r="J52" s="31" t="s">
        <v>414</v>
      </c>
      <c r="K52" s="31" t="s">
        <v>415</v>
      </c>
      <c r="L52" s="8" t="s">
        <v>138</v>
      </c>
      <c r="M52" s="8" t="s">
        <v>137</v>
      </c>
    </row>
    <row r="53" spans="1:13" ht="31.5" x14ac:dyDescent="0.25">
      <c r="A53" s="15">
        <v>46</v>
      </c>
      <c r="B53" s="4" t="s">
        <v>134</v>
      </c>
      <c r="C53" s="4" t="s">
        <v>134</v>
      </c>
      <c r="D53" s="24" t="s">
        <v>319</v>
      </c>
      <c r="E53" s="24" t="s">
        <v>319</v>
      </c>
      <c r="F53" s="4">
        <v>1</v>
      </c>
      <c r="G53" s="4">
        <v>0</v>
      </c>
      <c r="H53" s="4">
        <v>0</v>
      </c>
      <c r="I53" s="24">
        <v>0.75</v>
      </c>
      <c r="J53" s="31" t="s">
        <v>414</v>
      </c>
      <c r="K53" s="31" t="s">
        <v>415</v>
      </c>
      <c r="L53" s="8" t="s">
        <v>136</v>
      </c>
      <c r="M53" s="8" t="s">
        <v>135</v>
      </c>
    </row>
    <row r="54" spans="1:13" ht="47.25" x14ac:dyDescent="0.25">
      <c r="A54" s="15">
        <v>47</v>
      </c>
      <c r="B54" s="24" t="s">
        <v>144</v>
      </c>
      <c r="C54" s="24" t="s">
        <v>144</v>
      </c>
      <c r="D54" s="24" t="s">
        <v>369</v>
      </c>
      <c r="E54" s="24">
        <v>6</v>
      </c>
      <c r="F54" s="24">
        <v>2</v>
      </c>
      <c r="G54" s="24">
        <v>0</v>
      </c>
      <c r="H54" s="24">
        <v>0</v>
      </c>
      <c r="I54" s="24">
        <v>0.75</v>
      </c>
      <c r="J54" s="31" t="s">
        <v>414</v>
      </c>
      <c r="K54" s="42" t="s">
        <v>430</v>
      </c>
      <c r="L54" s="8" t="s">
        <v>140</v>
      </c>
      <c r="M54" s="8" t="s">
        <v>139</v>
      </c>
    </row>
    <row r="55" spans="1:13" ht="49.5" customHeight="1" x14ac:dyDescent="0.25">
      <c r="A55" s="15">
        <v>48</v>
      </c>
      <c r="B55" s="24" t="s">
        <v>143</v>
      </c>
      <c r="C55" s="24" t="s">
        <v>143</v>
      </c>
      <c r="D55" s="24" t="s">
        <v>319</v>
      </c>
      <c r="E55" s="24" t="s">
        <v>319</v>
      </c>
      <c r="F55" s="24">
        <v>0</v>
      </c>
      <c r="G55" s="24">
        <v>0</v>
      </c>
      <c r="H55" s="24">
        <v>1</v>
      </c>
      <c r="I55" s="24">
        <v>0.75</v>
      </c>
      <c r="J55" s="31" t="s">
        <v>414</v>
      </c>
      <c r="K55" s="42" t="s">
        <v>430</v>
      </c>
      <c r="L55" s="8" t="s">
        <v>142</v>
      </c>
      <c r="M55" s="8" t="s">
        <v>141</v>
      </c>
    </row>
    <row r="56" spans="1:13" ht="31.5" x14ac:dyDescent="0.25">
      <c r="A56" s="15">
        <v>49</v>
      </c>
      <c r="B56" s="24" t="s">
        <v>145</v>
      </c>
      <c r="C56" s="24" t="s">
        <v>145</v>
      </c>
      <c r="D56" s="24" t="s">
        <v>319</v>
      </c>
      <c r="E56" s="24" t="s">
        <v>319</v>
      </c>
      <c r="F56" s="24">
        <v>2</v>
      </c>
      <c r="G56" s="24">
        <v>0</v>
      </c>
      <c r="H56" s="24">
        <v>0</v>
      </c>
      <c r="I56" s="24">
        <v>0.75</v>
      </c>
      <c r="J56" s="31" t="s">
        <v>414</v>
      </c>
      <c r="K56" s="31" t="s">
        <v>416</v>
      </c>
      <c r="L56" s="15" t="s">
        <v>147</v>
      </c>
      <c r="M56" s="15" t="s">
        <v>146</v>
      </c>
    </row>
    <row r="57" spans="1:13" ht="31.5" x14ac:dyDescent="0.25">
      <c r="A57" s="15">
        <v>50</v>
      </c>
      <c r="B57" s="45" t="s">
        <v>434</v>
      </c>
      <c r="C57" s="46" t="s">
        <v>434</v>
      </c>
      <c r="D57" s="45" t="s">
        <v>319</v>
      </c>
      <c r="E57" s="45" t="s">
        <v>319</v>
      </c>
      <c r="F57" s="45">
        <v>1</v>
      </c>
      <c r="G57" s="45">
        <v>0</v>
      </c>
      <c r="H57" s="45">
        <v>0</v>
      </c>
      <c r="I57" s="45">
        <v>0.75</v>
      </c>
      <c r="J57" s="45" t="s">
        <v>414</v>
      </c>
      <c r="K57" s="45"/>
      <c r="L57" s="15" t="s">
        <v>459</v>
      </c>
      <c r="M57" s="15" t="s">
        <v>472</v>
      </c>
    </row>
    <row r="58" spans="1:13" s="3" customFormat="1" ht="23.25" customHeight="1" x14ac:dyDescent="0.25">
      <c r="A58" s="62"/>
      <c r="B58" s="63"/>
      <c r="C58" s="64"/>
      <c r="D58" s="32" t="s">
        <v>387</v>
      </c>
      <c r="E58" s="32">
        <f>SUM(E9:E56)</f>
        <v>290.89999999999998</v>
      </c>
      <c r="F58" s="32">
        <f>SUM(F9:F57)</f>
        <v>108</v>
      </c>
      <c r="G58" s="32">
        <f>SUM(G9:G57)</f>
        <v>25</v>
      </c>
      <c r="H58" s="32">
        <f>SUM(H9:H57)</f>
        <v>15</v>
      </c>
      <c r="I58" s="32"/>
      <c r="J58" s="32"/>
      <c r="K58" s="32"/>
      <c r="L58" s="65"/>
      <c r="M58" s="66"/>
    </row>
    <row r="59" spans="1:13" s="23" customFormat="1" ht="34.5" customHeight="1" x14ac:dyDescent="0.25">
      <c r="A59" s="59" t="s">
        <v>420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</row>
    <row r="60" spans="1:13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1"/>
      <c r="M60" s="2"/>
    </row>
    <row r="61" spans="1:13" ht="16.5" customHeight="1" x14ac:dyDescent="0.25">
      <c r="A61" s="55" t="s">
        <v>15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</row>
    <row r="62" spans="1:13" ht="47.25" x14ac:dyDescent="0.25">
      <c r="A62" s="12">
        <v>51</v>
      </c>
      <c r="B62" s="24" t="s">
        <v>150</v>
      </c>
      <c r="C62" s="24" t="s">
        <v>388</v>
      </c>
      <c r="D62" s="24" t="s">
        <v>319</v>
      </c>
      <c r="E62" s="24" t="s">
        <v>319</v>
      </c>
      <c r="F62" s="24">
        <v>1</v>
      </c>
      <c r="G62" s="24">
        <v>0</v>
      </c>
      <c r="H62" s="24">
        <v>0</v>
      </c>
      <c r="I62" s="24">
        <v>0.75</v>
      </c>
      <c r="J62" s="31" t="s">
        <v>414</v>
      </c>
      <c r="K62" s="31" t="s">
        <v>370</v>
      </c>
      <c r="L62" s="8" t="s">
        <v>149</v>
      </c>
      <c r="M62" s="8" t="s">
        <v>148</v>
      </c>
    </row>
    <row r="63" spans="1:13" ht="63" x14ac:dyDescent="0.25">
      <c r="A63" s="12">
        <v>52</v>
      </c>
      <c r="B63" s="34" t="s">
        <v>151</v>
      </c>
      <c r="C63" s="34" t="s">
        <v>389</v>
      </c>
      <c r="D63" s="24" t="s">
        <v>369</v>
      </c>
      <c r="E63" s="24">
        <f>1.8*3.2</f>
        <v>5.7600000000000007</v>
      </c>
      <c r="F63" s="34">
        <v>2</v>
      </c>
      <c r="G63" s="34">
        <v>1</v>
      </c>
      <c r="H63" s="34">
        <v>0</v>
      </c>
      <c r="I63" s="24">
        <v>0.75</v>
      </c>
      <c r="J63" s="31" t="s">
        <v>414</v>
      </c>
      <c r="K63" s="31" t="s">
        <v>390</v>
      </c>
      <c r="L63" s="10" t="s">
        <v>152</v>
      </c>
      <c r="M63" s="10" t="s">
        <v>153</v>
      </c>
    </row>
    <row r="64" spans="1:13" ht="31.5" x14ac:dyDescent="0.25">
      <c r="A64" s="12">
        <v>53</v>
      </c>
      <c r="B64" s="24" t="s">
        <v>154</v>
      </c>
      <c r="C64" s="24" t="s">
        <v>391</v>
      </c>
      <c r="D64" s="24" t="s">
        <v>369</v>
      </c>
      <c r="E64" s="24">
        <f>3.5*2.4</f>
        <v>8.4</v>
      </c>
      <c r="F64" s="24">
        <v>3</v>
      </c>
      <c r="G64" s="24">
        <v>2</v>
      </c>
      <c r="H64" s="24">
        <v>0</v>
      </c>
      <c r="I64" s="24">
        <v>0.75</v>
      </c>
      <c r="J64" s="31" t="s">
        <v>414</v>
      </c>
      <c r="K64" s="31" t="s">
        <v>370</v>
      </c>
      <c r="L64" s="10" t="s">
        <v>156</v>
      </c>
      <c r="M64" s="10" t="s">
        <v>155</v>
      </c>
    </row>
    <row r="65" spans="1:13" ht="31.5" x14ac:dyDescent="0.25">
      <c r="A65" s="12">
        <v>54</v>
      </c>
      <c r="B65" s="24" t="s">
        <v>158</v>
      </c>
      <c r="C65" s="24" t="s">
        <v>158</v>
      </c>
      <c r="D65" s="24" t="s">
        <v>369</v>
      </c>
      <c r="E65" s="24">
        <f>2.4*3</f>
        <v>7.1999999999999993</v>
      </c>
      <c r="F65" s="24">
        <v>4</v>
      </c>
      <c r="G65" s="24">
        <v>0</v>
      </c>
      <c r="H65" s="24">
        <v>0</v>
      </c>
      <c r="I65" s="24">
        <v>0.75</v>
      </c>
      <c r="J65" s="31" t="s">
        <v>414</v>
      </c>
      <c r="K65" s="31" t="s">
        <v>370</v>
      </c>
      <c r="L65" s="10" t="s">
        <v>156</v>
      </c>
      <c r="M65" s="10" t="s">
        <v>157</v>
      </c>
    </row>
    <row r="66" spans="1:13" ht="31.5" x14ac:dyDescent="0.25">
      <c r="A66" s="12">
        <v>55</v>
      </c>
      <c r="B66" s="24" t="s">
        <v>159</v>
      </c>
      <c r="C66" s="24" t="s">
        <v>159</v>
      </c>
      <c r="D66" s="24" t="s">
        <v>319</v>
      </c>
      <c r="E66" s="24" t="s">
        <v>319</v>
      </c>
      <c r="F66" s="24">
        <v>1</v>
      </c>
      <c r="G66" s="24">
        <v>0</v>
      </c>
      <c r="H66" s="24">
        <v>1</v>
      </c>
      <c r="I66" s="24">
        <v>0.75</v>
      </c>
      <c r="J66" s="31" t="s">
        <v>414</v>
      </c>
      <c r="K66" s="31" t="s">
        <v>370</v>
      </c>
      <c r="L66" s="10" t="s">
        <v>470</v>
      </c>
      <c r="M66" s="10" t="s">
        <v>471</v>
      </c>
    </row>
    <row r="67" spans="1:13" ht="31.5" x14ac:dyDescent="0.25">
      <c r="A67" s="12">
        <v>56</v>
      </c>
      <c r="B67" s="34" t="s">
        <v>337</v>
      </c>
      <c r="C67" s="34" t="s">
        <v>337</v>
      </c>
      <c r="D67" s="24" t="s">
        <v>369</v>
      </c>
      <c r="E67" s="24">
        <f>7.9*2.4</f>
        <v>18.96</v>
      </c>
      <c r="F67" s="34">
        <v>4</v>
      </c>
      <c r="G67" s="34">
        <v>3</v>
      </c>
      <c r="H67" s="34">
        <v>1</v>
      </c>
      <c r="I67" s="24">
        <v>0.75</v>
      </c>
      <c r="J67" s="31" t="s">
        <v>414</v>
      </c>
      <c r="K67" s="31" t="s">
        <v>370</v>
      </c>
      <c r="L67" s="10" t="s">
        <v>161</v>
      </c>
      <c r="M67" s="10" t="s">
        <v>160</v>
      </c>
    </row>
    <row r="68" spans="1:13" ht="32.25" customHeight="1" x14ac:dyDescent="0.25">
      <c r="A68" s="12">
        <v>57</v>
      </c>
      <c r="B68" s="24" t="s">
        <v>162</v>
      </c>
      <c r="C68" s="24" t="s">
        <v>162</v>
      </c>
      <c r="D68" s="24" t="s">
        <v>319</v>
      </c>
      <c r="E68" s="24" t="s">
        <v>319</v>
      </c>
      <c r="F68" s="24">
        <v>2</v>
      </c>
      <c r="G68" s="24">
        <v>1</v>
      </c>
      <c r="H68" s="24">
        <v>0</v>
      </c>
      <c r="I68" s="24">
        <v>0.75</v>
      </c>
      <c r="J68" s="31" t="s">
        <v>414</v>
      </c>
      <c r="K68" s="31" t="s">
        <v>370</v>
      </c>
      <c r="L68" s="10" t="s">
        <v>350</v>
      </c>
      <c r="M68" s="10" t="s">
        <v>349</v>
      </c>
    </row>
    <row r="69" spans="1:13" ht="32.25" customHeight="1" x14ac:dyDescent="0.25">
      <c r="A69" s="12">
        <v>58</v>
      </c>
      <c r="B69" s="24" t="s">
        <v>16</v>
      </c>
      <c r="C69" s="24" t="s">
        <v>16</v>
      </c>
      <c r="D69" s="24" t="s">
        <v>319</v>
      </c>
      <c r="E69" s="24" t="s">
        <v>319</v>
      </c>
      <c r="F69" s="24">
        <v>1</v>
      </c>
      <c r="G69" s="24">
        <v>0</v>
      </c>
      <c r="H69" s="24">
        <v>1</v>
      </c>
      <c r="I69" s="24">
        <v>0.75</v>
      </c>
      <c r="J69" s="31" t="s">
        <v>414</v>
      </c>
      <c r="K69" s="31" t="s">
        <v>370</v>
      </c>
      <c r="L69" s="10" t="s">
        <v>164</v>
      </c>
      <c r="M69" s="10" t="s">
        <v>163</v>
      </c>
    </row>
    <row r="70" spans="1:13" ht="31.5" x14ac:dyDescent="0.25">
      <c r="A70" s="12">
        <v>59</v>
      </c>
      <c r="B70" s="24" t="s">
        <v>165</v>
      </c>
      <c r="C70" s="24" t="s">
        <v>165</v>
      </c>
      <c r="D70" s="24" t="s">
        <v>319</v>
      </c>
      <c r="E70" s="24" t="s">
        <v>319</v>
      </c>
      <c r="F70" s="24">
        <v>2</v>
      </c>
      <c r="G70" s="24">
        <v>0</v>
      </c>
      <c r="H70" s="24">
        <v>2</v>
      </c>
      <c r="I70" s="24">
        <v>0.75</v>
      </c>
      <c r="J70" s="31" t="s">
        <v>414</v>
      </c>
      <c r="K70" s="31" t="s">
        <v>370</v>
      </c>
      <c r="L70" s="8" t="s">
        <v>166</v>
      </c>
      <c r="M70" s="8" t="s">
        <v>167</v>
      </c>
    </row>
    <row r="71" spans="1:13" ht="31.5" x14ac:dyDescent="0.25">
      <c r="A71" s="12">
        <v>60</v>
      </c>
      <c r="B71" s="24" t="s">
        <v>170</v>
      </c>
      <c r="C71" s="24" t="s">
        <v>170</v>
      </c>
      <c r="D71" s="24" t="s">
        <v>319</v>
      </c>
      <c r="E71" s="24" t="s">
        <v>319</v>
      </c>
      <c r="F71" s="24">
        <v>4</v>
      </c>
      <c r="G71" s="24">
        <v>2</v>
      </c>
      <c r="H71" s="24">
        <v>0</v>
      </c>
      <c r="I71" s="24">
        <v>0.75</v>
      </c>
      <c r="J71" s="31" t="s">
        <v>414</v>
      </c>
      <c r="K71" s="31" t="s">
        <v>370</v>
      </c>
      <c r="L71" s="8" t="s">
        <v>169</v>
      </c>
      <c r="M71" s="8" t="s">
        <v>168</v>
      </c>
    </row>
    <row r="72" spans="1:13" ht="31.5" x14ac:dyDescent="0.25">
      <c r="A72" s="12">
        <v>61</v>
      </c>
      <c r="B72" s="24" t="s">
        <v>18</v>
      </c>
      <c r="C72" s="24" t="s">
        <v>18</v>
      </c>
      <c r="D72" s="24" t="s">
        <v>319</v>
      </c>
      <c r="E72" s="24" t="s">
        <v>319</v>
      </c>
      <c r="F72" s="24">
        <v>1</v>
      </c>
      <c r="G72" s="24">
        <v>1</v>
      </c>
      <c r="H72" s="24">
        <v>0</v>
      </c>
      <c r="I72" s="24">
        <v>0.75</v>
      </c>
      <c r="J72" s="31" t="s">
        <v>414</v>
      </c>
      <c r="K72" s="31" t="s">
        <v>370</v>
      </c>
      <c r="L72" s="8" t="s">
        <v>172</v>
      </c>
      <c r="M72" s="8" t="s">
        <v>171</v>
      </c>
    </row>
    <row r="73" spans="1:13" ht="31.5" x14ac:dyDescent="0.25">
      <c r="A73" s="12">
        <v>62</v>
      </c>
      <c r="B73" s="24" t="s">
        <v>17</v>
      </c>
      <c r="C73" s="24" t="s">
        <v>17</v>
      </c>
      <c r="D73" s="24" t="s">
        <v>319</v>
      </c>
      <c r="E73" s="24" t="s">
        <v>319</v>
      </c>
      <c r="F73" s="24">
        <v>3</v>
      </c>
      <c r="G73" s="24">
        <v>2</v>
      </c>
      <c r="H73" s="24">
        <v>0</v>
      </c>
      <c r="I73" s="24">
        <v>0.75</v>
      </c>
      <c r="J73" s="31" t="s">
        <v>414</v>
      </c>
      <c r="K73" s="31" t="s">
        <v>370</v>
      </c>
      <c r="L73" s="10" t="s">
        <v>173</v>
      </c>
      <c r="M73" s="10" t="s">
        <v>174</v>
      </c>
    </row>
    <row r="74" spans="1:13" ht="31.5" x14ac:dyDescent="0.25">
      <c r="A74" s="12">
        <v>63</v>
      </c>
      <c r="B74" s="24" t="s">
        <v>19</v>
      </c>
      <c r="C74" s="24" t="s">
        <v>19</v>
      </c>
      <c r="D74" s="24" t="s">
        <v>319</v>
      </c>
      <c r="E74" s="24" t="s">
        <v>319</v>
      </c>
      <c r="F74" s="24">
        <v>3</v>
      </c>
      <c r="G74" s="24">
        <v>3</v>
      </c>
      <c r="H74" s="24">
        <v>0</v>
      </c>
      <c r="I74" s="24">
        <v>0.75</v>
      </c>
      <c r="J74" s="31" t="s">
        <v>414</v>
      </c>
      <c r="K74" s="31" t="s">
        <v>370</v>
      </c>
      <c r="L74" s="10" t="s">
        <v>175</v>
      </c>
      <c r="M74" s="10" t="s">
        <v>176</v>
      </c>
    </row>
    <row r="75" spans="1:13" ht="31.5" x14ac:dyDescent="0.25">
      <c r="A75" s="12">
        <v>64</v>
      </c>
      <c r="B75" s="4" t="s">
        <v>179</v>
      </c>
      <c r="C75" s="4" t="s">
        <v>392</v>
      </c>
      <c r="D75" s="24" t="s">
        <v>369</v>
      </c>
      <c r="E75" s="24">
        <v>6</v>
      </c>
      <c r="F75" s="4">
        <v>3</v>
      </c>
      <c r="G75" s="4">
        <v>2</v>
      </c>
      <c r="H75" s="4">
        <v>0</v>
      </c>
      <c r="I75" s="24">
        <v>0.75</v>
      </c>
      <c r="J75" s="31" t="s">
        <v>414</v>
      </c>
      <c r="K75" s="31" t="s">
        <v>370</v>
      </c>
      <c r="L75" s="8" t="s">
        <v>178</v>
      </c>
      <c r="M75" s="8" t="s">
        <v>177</v>
      </c>
    </row>
    <row r="76" spans="1:13" ht="31.5" x14ac:dyDescent="0.25">
      <c r="A76" s="12">
        <v>65</v>
      </c>
      <c r="B76" s="24" t="s">
        <v>20</v>
      </c>
      <c r="C76" s="24" t="s">
        <v>20</v>
      </c>
      <c r="D76" s="24" t="s">
        <v>369</v>
      </c>
      <c r="E76" s="24">
        <f>3.5*2.4</f>
        <v>8.4</v>
      </c>
      <c r="F76" s="24">
        <v>2</v>
      </c>
      <c r="G76" s="24">
        <v>2</v>
      </c>
      <c r="H76" s="24">
        <v>0</v>
      </c>
      <c r="I76" s="24">
        <v>0.75</v>
      </c>
      <c r="J76" s="31" t="s">
        <v>414</v>
      </c>
      <c r="K76" s="31" t="s">
        <v>429</v>
      </c>
      <c r="L76" s="8" t="s">
        <v>181</v>
      </c>
      <c r="M76" s="8" t="s">
        <v>180</v>
      </c>
    </row>
    <row r="77" spans="1:13" ht="31.5" x14ac:dyDescent="0.25">
      <c r="A77" s="12">
        <v>66</v>
      </c>
      <c r="B77" s="24" t="s">
        <v>338</v>
      </c>
      <c r="C77" s="24" t="s">
        <v>393</v>
      </c>
      <c r="D77" s="24" t="s">
        <v>369</v>
      </c>
      <c r="E77" s="24">
        <f>2.5*1.5</f>
        <v>3.75</v>
      </c>
      <c r="F77" s="24">
        <v>2</v>
      </c>
      <c r="G77" s="24">
        <v>0</v>
      </c>
      <c r="H77" s="24">
        <v>0</v>
      </c>
      <c r="I77" s="24">
        <v>0.75</v>
      </c>
      <c r="J77" s="31" t="s">
        <v>414</v>
      </c>
      <c r="K77" s="31" t="s">
        <v>370</v>
      </c>
      <c r="L77" s="10" t="s">
        <v>182</v>
      </c>
      <c r="M77" s="10" t="s">
        <v>183</v>
      </c>
    </row>
    <row r="78" spans="1:13" s="23" customFormat="1" ht="47.25" x14ac:dyDescent="0.25">
      <c r="A78" s="12">
        <v>67</v>
      </c>
      <c r="B78" s="34" t="s">
        <v>184</v>
      </c>
      <c r="C78" s="34" t="s">
        <v>394</v>
      </c>
      <c r="D78" s="11" t="s">
        <v>319</v>
      </c>
      <c r="E78" s="11" t="s">
        <v>319</v>
      </c>
      <c r="F78" s="34">
        <v>3</v>
      </c>
      <c r="G78" s="34">
        <v>1</v>
      </c>
      <c r="H78" s="34">
        <v>1</v>
      </c>
      <c r="I78" s="11">
        <v>0.75</v>
      </c>
      <c r="J78" s="31" t="s">
        <v>414</v>
      </c>
      <c r="K78" s="11" t="s">
        <v>428</v>
      </c>
      <c r="L78" s="14" t="s">
        <v>186</v>
      </c>
      <c r="M78" s="14" t="s">
        <v>185</v>
      </c>
    </row>
    <row r="79" spans="1:13" ht="47.25" x14ac:dyDescent="0.25">
      <c r="A79" s="12">
        <v>68</v>
      </c>
      <c r="B79" s="34" t="s">
        <v>231</v>
      </c>
      <c r="C79" s="34" t="s">
        <v>395</v>
      </c>
      <c r="D79" s="24" t="s">
        <v>369</v>
      </c>
      <c r="E79" s="24">
        <f>4*2.4</f>
        <v>9.6</v>
      </c>
      <c r="F79" s="34">
        <v>3</v>
      </c>
      <c r="G79" s="34">
        <v>2</v>
      </c>
      <c r="H79" s="34">
        <v>0</v>
      </c>
      <c r="I79" s="24">
        <v>0.75</v>
      </c>
      <c r="J79" s="31" t="s">
        <v>414</v>
      </c>
      <c r="K79" s="11" t="s">
        <v>428</v>
      </c>
      <c r="L79" s="10" t="s">
        <v>232</v>
      </c>
      <c r="M79" s="10" t="s">
        <v>233</v>
      </c>
    </row>
    <row r="80" spans="1:13" ht="31.5" x14ac:dyDescent="0.25">
      <c r="A80" s="12">
        <v>69</v>
      </c>
      <c r="B80" s="24" t="s">
        <v>194</v>
      </c>
      <c r="C80" s="24" t="s">
        <v>194</v>
      </c>
      <c r="D80" s="24" t="s">
        <v>319</v>
      </c>
      <c r="E80" s="24" t="s">
        <v>319</v>
      </c>
      <c r="F80" s="24">
        <v>2</v>
      </c>
      <c r="G80" s="24">
        <v>2</v>
      </c>
      <c r="H80" s="24">
        <v>0</v>
      </c>
      <c r="I80" s="24">
        <v>0.75</v>
      </c>
      <c r="J80" s="31" t="s">
        <v>414</v>
      </c>
      <c r="K80" s="31" t="s">
        <v>370</v>
      </c>
      <c r="L80" s="10" t="s">
        <v>195</v>
      </c>
      <c r="M80" s="10" t="s">
        <v>196</v>
      </c>
    </row>
    <row r="81" spans="1:13" ht="31.5" x14ac:dyDescent="0.25">
      <c r="A81" s="12">
        <v>70</v>
      </c>
      <c r="B81" s="24" t="s">
        <v>187</v>
      </c>
      <c r="C81" s="24" t="s">
        <v>187</v>
      </c>
      <c r="D81" s="24" t="s">
        <v>319</v>
      </c>
      <c r="E81" s="24" t="s">
        <v>319</v>
      </c>
      <c r="F81" s="24">
        <v>2</v>
      </c>
      <c r="G81" s="24">
        <v>2</v>
      </c>
      <c r="H81" s="24">
        <v>0</v>
      </c>
      <c r="I81" s="24">
        <v>0.75</v>
      </c>
      <c r="J81" s="31" t="s">
        <v>414</v>
      </c>
      <c r="K81" s="31" t="s">
        <v>370</v>
      </c>
      <c r="L81" s="22" t="s">
        <v>352</v>
      </c>
      <c r="M81" s="22" t="s">
        <v>351</v>
      </c>
    </row>
    <row r="82" spans="1:13" ht="31.5" x14ac:dyDescent="0.25">
      <c r="A82" s="12">
        <v>71</v>
      </c>
      <c r="B82" s="24" t="s">
        <v>190</v>
      </c>
      <c r="C82" s="24" t="s">
        <v>190</v>
      </c>
      <c r="D82" s="24" t="s">
        <v>319</v>
      </c>
      <c r="E82" s="24" t="s">
        <v>319</v>
      </c>
      <c r="F82" s="24">
        <v>1</v>
      </c>
      <c r="G82" s="24">
        <v>2</v>
      </c>
      <c r="H82" s="24">
        <v>1</v>
      </c>
      <c r="I82" s="24">
        <v>0.75</v>
      </c>
      <c r="J82" s="31" t="s">
        <v>414</v>
      </c>
      <c r="K82" s="31" t="s">
        <v>370</v>
      </c>
      <c r="L82" s="10" t="s">
        <v>188</v>
      </c>
      <c r="M82" s="10" t="s">
        <v>189</v>
      </c>
    </row>
    <row r="83" spans="1:13" ht="31.5" x14ac:dyDescent="0.25">
      <c r="A83" s="12">
        <v>72</v>
      </c>
      <c r="B83" s="4" t="s">
        <v>191</v>
      </c>
      <c r="C83" s="4" t="s">
        <v>191</v>
      </c>
      <c r="D83" s="24" t="s">
        <v>319</v>
      </c>
      <c r="E83" s="24" t="s">
        <v>319</v>
      </c>
      <c r="F83" s="4">
        <v>2</v>
      </c>
      <c r="G83" s="4">
        <v>2</v>
      </c>
      <c r="H83" s="4">
        <v>1</v>
      </c>
      <c r="I83" s="24">
        <v>0.75</v>
      </c>
      <c r="J83" s="31" t="s">
        <v>414</v>
      </c>
      <c r="K83" s="31" t="s">
        <v>370</v>
      </c>
      <c r="L83" s="8" t="s">
        <v>192</v>
      </c>
      <c r="M83" s="8" t="s">
        <v>193</v>
      </c>
    </row>
    <row r="84" spans="1:13" ht="31.5" x14ac:dyDescent="0.25">
      <c r="A84" s="12">
        <v>73</v>
      </c>
      <c r="B84" s="4" t="s">
        <v>199</v>
      </c>
      <c r="C84" s="4" t="s">
        <v>199</v>
      </c>
      <c r="D84" s="24" t="s">
        <v>319</v>
      </c>
      <c r="E84" s="24" t="s">
        <v>319</v>
      </c>
      <c r="F84" s="4">
        <v>2</v>
      </c>
      <c r="G84" s="4">
        <v>0</v>
      </c>
      <c r="H84" s="4">
        <v>0</v>
      </c>
      <c r="I84" s="24">
        <v>0.75</v>
      </c>
      <c r="J84" s="31" t="s">
        <v>414</v>
      </c>
      <c r="K84" s="31" t="s">
        <v>370</v>
      </c>
      <c r="L84" s="8" t="s">
        <v>198</v>
      </c>
      <c r="M84" s="8" t="s">
        <v>197</v>
      </c>
    </row>
    <row r="85" spans="1:13" ht="31.5" x14ac:dyDescent="0.25">
      <c r="A85" s="12">
        <v>74</v>
      </c>
      <c r="B85" s="24" t="s">
        <v>200</v>
      </c>
      <c r="C85" s="24" t="s">
        <v>396</v>
      </c>
      <c r="D85" s="24" t="s">
        <v>369</v>
      </c>
      <c r="E85" s="24">
        <f>4*2.1</f>
        <v>8.4</v>
      </c>
      <c r="F85" s="24">
        <v>2</v>
      </c>
      <c r="G85" s="24">
        <v>0</v>
      </c>
      <c r="H85" s="24">
        <v>0</v>
      </c>
      <c r="I85" s="24">
        <v>0.75</v>
      </c>
      <c r="J85" s="31" t="s">
        <v>414</v>
      </c>
      <c r="K85" s="31" t="s">
        <v>431</v>
      </c>
      <c r="L85" s="8" t="s">
        <v>201</v>
      </c>
      <c r="M85" s="8" t="s">
        <v>202</v>
      </c>
    </row>
    <row r="86" spans="1:13" ht="84" customHeight="1" x14ac:dyDescent="0.25">
      <c r="A86" s="12">
        <v>75</v>
      </c>
      <c r="B86" s="4" t="s">
        <v>423</v>
      </c>
      <c r="C86" s="4" t="s">
        <v>397</v>
      </c>
      <c r="D86" s="24" t="s">
        <v>369</v>
      </c>
      <c r="E86" s="24">
        <f>2*3</f>
        <v>6</v>
      </c>
      <c r="F86" s="4">
        <v>2</v>
      </c>
      <c r="G86" s="4">
        <v>2</v>
      </c>
      <c r="H86" s="4">
        <v>0</v>
      </c>
      <c r="I86" s="24">
        <v>0.75</v>
      </c>
      <c r="J86" s="31" t="s">
        <v>414</v>
      </c>
      <c r="K86" s="42" t="s">
        <v>432</v>
      </c>
      <c r="L86" s="8" t="s">
        <v>203</v>
      </c>
      <c r="M86" s="8" t="s">
        <v>204</v>
      </c>
    </row>
    <row r="87" spans="1:13" ht="84.75" customHeight="1" x14ac:dyDescent="0.25">
      <c r="A87" s="12">
        <v>76</v>
      </c>
      <c r="B87" s="4" t="s">
        <v>205</v>
      </c>
      <c r="C87" s="4" t="s">
        <v>397</v>
      </c>
      <c r="D87" s="24" t="s">
        <v>319</v>
      </c>
      <c r="E87" s="24" t="s">
        <v>319</v>
      </c>
      <c r="F87" s="4">
        <v>1</v>
      </c>
      <c r="G87" s="4">
        <v>0</v>
      </c>
      <c r="H87" s="4">
        <v>0</v>
      </c>
      <c r="I87" s="24">
        <v>0.75</v>
      </c>
      <c r="J87" s="31" t="s">
        <v>414</v>
      </c>
      <c r="K87" s="42" t="s">
        <v>432</v>
      </c>
      <c r="L87" s="8" t="s">
        <v>207</v>
      </c>
      <c r="M87" s="8" t="s">
        <v>206</v>
      </c>
    </row>
    <row r="88" spans="1:13" s="23" customFormat="1" ht="70.5" customHeight="1" x14ac:dyDescent="0.25">
      <c r="A88" s="12">
        <v>77</v>
      </c>
      <c r="B88" s="11" t="s">
        <v>22</v>
      </c>
      <c r="C88" s="11" t="s">
        <v>398</v>
      </c>
      <c r="D88" s="11" t="s">
        <v>319</v>
      </c>
      <c r="E88" s="11" t="s">
        <v>319</v>
      </c>
      <c r="F88" s="11">
        <v>2</v>
      </c>
      <c r="G88" s="11">
        <v>1</v>
      </c>
      <c r="H88" s="11">
        <v>3</v>
      </c>
      <c r="I88" s="11">
        <v>0.75</v>
      </c>
      <c r="J88" s="31" t="s">
        <v>414</v>
      </c>
      <c r="K88" s="11" t="s">
        <v>370</v>
      </c>
      <c r="L88" s="14" t="s">
        <v>208</v>
      </c>
      <c r="M88" s="14" t="s">
        <v>209</v>
      </c>
    </row>
    <row r="89" spans="1:13" s="23" customFormat="1" ht="55.5" customHeight="1" x14ac:dyDescent="0.25">
      <c r="A89" s="12">
        <v>78</v>
      </c>
      <c r="B89" s="34" t="s">
        <v>210</v>
      </c>
      <c r="C89" s="34" t="s">
        <v>399</v>
      </c>
      <c r="D89" s="11" t="s">
        <v>319</v>
      </c>
      <c r="E89" s="11" t="s">
        <v>319</v>
      </c>
      <c r="F89" s="34">
        <v>4</v>
      </c>
      <c r="G89" s="34">
        <v>1</v>
      </c>
      <c r="H89" s="34">
        <v>1</v>
      </c>
      <c r="I89" s="11">
        <v>0.75</v>
      </c>
      <c r="J89" s="31" t="s">
        <v>414</v>
      </c>
      <c r="K89" s="11" t="s">
        <v>370</v>
      </c>
      <c r="L89" s="14" t="s">
        <v>211</v>
      </c>
      <c r="M89" s="14" t="s">
        <v>212</v>
      </c>
    </row>
    <row r="90" spans="1:13" ht="50.25" customHeight="1" x14ac:dyDescent="0.25">
      <c r="A90" s="12">
        <v>79</v>
      </c>
      <c r="B90" s="13" t="s">
        <v>213</v>
      </c>
      <c r="C90" s="13" t="s">
        <v>400</v>
      </c>
      <c r="D90" s="24" t="s">
        <v>319</v>
      </c>
      <c r="E90" s="24" t="s">
        <v>319</v>
      </c>
      <c r="F90" s="13">
        <v>2</v>
      </c>
      <c r="G90" s="13">
        <v>0</v>
      </c>
      <c r="H90" s="13">
        <v>1</v>
      </c>
      <c r="I90" s="24">
        <v>0.75</v>
      </c>
      <c r="J90" s="31" t="s">
        <v>414</v>
      </c>
      <c r="K90" s="31" t="s">
        <v>370</v>
      </c>
      <c r="L90" s="10" t="s">
        <v>214</v>
      </c>
      <c r="M90" s="10" t="s">
        <v>215</v>
      </c>
    </row>
    <row r="91" spans="1:13" ht="36.75" customHeight="1" x14ac:dyDescent="0.25">
      <c r="A91" s="12">
        <v>80</v>
      </c>
      <c r="B91" s="13" t="s">
        <v>221</v>
      </c>
      <c r="C91" s="13" t="s">
        <v>419</v>
      </c>
      <c r="D91" s="24" t="s">
        <v>319</v>
      </c>
      <c r="E91" s="24" t="s">
        <v>319</v>
      </c>
      <c r="F91" s="13">
        <v>2</v>
      </c>
      <c r="G91" s="13">
        <v>2</v>
      </c>
      <c r="H91" s="13">
        <v>0</v>
      </c>
      <c r="I91" s="24">
        <v>0.75</v>
      </c>
      <c r="J91" s="31" t="s">
        <v>414</v>
      </c>
      <c r="K91" s="31" t="s">
        <v>429</v>
      </c>
      <c r="L91" s="10" t="s">
        <v>216</v>
      </c>
      <c r="M91" s="10" t="s">
        <v>217</v>
      </c>
    </row>
    <row r="92" spans="1:13" ht="36.75" customHeight="1" x14ac:dyDescent="0.25">
      <c r="A92" s="12">
        <v>81</v>
      </c>
      <c r="B92" s="13" t="s">
        <v>218</v>
      </c>
      <c r="C92" s="13" t="s">
        <v>401</v>
      </c>
      <c r="D92" s="24" t="s">
        <v>369</v>
      </c>
      <c r="E92" s="24">
        <f>8*2.4</f>
        <v>19.2</v>
      </c>
      <c r="F92" s="13">
        <v>4</v>
      </c>
      <c r="G92" s="13">
        <v>0</v>
      </c>
      <c r="H92" s="13">
        <v>0</v>
      </c>
      <c r="I92" s="24">
        <v>0.75</v>
      </c>
      <c r="J92" s="31" t="s">
        <v>414</v>
      </c>
      <c r="K92" s="31" t="s">
        <v>370</v>
      </c>
      <c r="L92" s="10" t="s">
        <v>219</v>
      </c>
      <c r="M92" s="10" t="s">
        <v>220</v>
      </c>
    </row>
    <row r="93" spans="1:13" ht="36.75" customHeight="1" x14ac:dyDescent="0.25">
      <c r="A93" s="12">
        <v>82</v>
      </c>
      <c r="B93" s="13" t="s">
        <v>225</v>
      </c>
      <c r="C93" s="13" t="s">
        <v>225</v>
      </c>
      <c r="D93" s="24" t="s">
        <v>369</v>
      </c>
      <c r="E93" s="24">
        <f>2.5</f>
        <v>2.5</v>
      </c>
      <c r="F93" s="13">
        <v>3</v>
      </c>
      <c r="G93" s="13">
        <v>2</v>
      </c>
      <c r="H93" s="13">
        <v>0</v>
      </c>
      <c r="I93" s="24">
        <v>0.75</v>
      </c>
      <c r="J93" s="31" t="s">
        <v>414</v>
      </c>
      <c r="K93" s="31" t="s">
        <v>370</v>
      </c>
      <c r="L93" s="10" t="s">
        <v>223</v>
      </c>
      <c r="M93" s="10" t="s">
        <v>222</v>
      </c>
    </row>
    <row r="94" spans="1:13" ht="36.75" customHeight="1" x14ac:dyDescent="0.25">
      <c r="A94" s="12">
        <v>83</v>
      </c>
      <c r="B94" s="13" t="s">
        <v>224</v>
      </c>
      <c r="C94" s="13" t="s">
        <v>224</v>
      </c>
      <c r="D94" s="24" t="s">
        <v>319</v>
      </c>
      <c r="E94" s="24" t="s">
        <v>319</v>
      </c>
      <c r="F94" s="13">
        <v>1</v>
      </c>
      <c r="G94" s="13">
        <v>0</v>
      </c>
      <c r="H94" s="13">
        <v>0</v>
      </c>
      <c r="I94" s="24">
        <v>0.75</v>
      </c>
      <c r="J94" s="31" t="s">
        <v>414</v>
      </c>
      <c r="K94" s="31" t="s">
        <v>370</v>
      </c>
      <c r="L94" s="10" t="s">
        <v>226</v>
      </c>
      <c r="M94" s="10" t="s">
        <v>227</v>
      </c>
    </row>
    <row r="95" spans="1:13" ht="36.75" customHeight="1" x14ac:dyDescent="0.25">
      <c r="A95" s="12">
        <v>84</v>
      </c>
      <c r="B95" s="13" t="s">
        <v>230</v>
      </c>
      <c r="C95" s="13" t="s">
        <v>230</v>
      </c>
      <c r="D95" s="24" t="s">
        <v>319</v>
      </c>
      <c r="E95" s="24" t="s">
        <v>319</v>
      </c>
      <c r="F95" s="13">
        <v>1</v>
      </c>
      <c r="G95" s="13">
        <v>1</v>
      </c>
      <c r="H95" s="13">
        <v>0</v>
      </c>
      <c r="I95" s="24">
        <v>0.75</v>
      </c>
      <c r="J95" s="31" t="s">
        <v>414</v>
      </c>
      <c r="K95" s="31" t="s">
        <v>370</v>
      </c>
      <c r="L95" s="10" t="s">
        <v>229</v>
      </c>
      <c r="M95" s="10" t="s">
        <v>228</v>
      </c>
    </row>
    <row r="96" spans="1:13" ht="36.75" customHeight="1" x14ac:dyDescent="0.25">
      <c r="A96" s="12">
        <v>85</v>
      </c>
      <c r="B96" s="13" t="s">
        <v>339</v>
      </c>
      <c r="C96" s="13" t="s">
        <v>339</v>
      </c>
      <c r="D96" s="24" t="s">
        <v>319</v>
      </c>
      <c r="E96" s="24" t="s">
        <v>319</v>
      </c>
      <c r="F96" s="13">
        <v>2</v>
      </c>
      <c r="G96" s="13">
        <v>1</v>
      </c>
      <c r="H96" s="13">
        <v>0</v>
      </c>
      <c r="I96" s="24">
        <v>0.75</v>
      </c>
      <c r="J96" s="31" t="s">
        <v>414</v>
      </c>
      <c r="K96" s="31" t="s">
        <v>370</v>
      </c>
      <c r="L96" s="10" t="s">
        <v>354</v>
      </c>
      <c r="M96" s="10" t="s">
        <v>353</v>
      </c>
    </row>
    <row r="97" spans="1:13" ht="36.75" customHeight="1" x14ac:dyDescent="0.25">
      <c r="A97" s="12">
        <v>86</v>
      </c>
      <c r="B97" s="13" t="s">
        <v>236</v>
      </c>
      <c r="C97" s="13" t="s">
        <v>236</v>
      </c>
      <c r="D97" s="24" t="s">
        <v>319</v>
      </c>
      <c r="E97" s="24" t="s">
        <v>319</v>
      </c>
      <c r="F97" s="13">
        <v>2</v>
      </c>
      <c r="G97" s="13">
        <v>1</v>
      </c>
      <c r="H97" s="13">
        <v>1</v>
      </c>
      <c r="I97" s="24">
        <v>0.75</v>
      </c>
      <c r="J97" s="31" t="s">
        <v>414</v>
      </c>
      <c r="K97" s="31" t="s">
        <v>370</v>
      </c>
      <c r="L97" s="10" t="s">
        <v>234</v>
      </c>
      <c r="M97" s="10" t="s">
        <v>235</v>
      </c>
    </row>
    <row r="98" spans="1:13" ht="36.75" customHeight="1" x14ac:dyDescent="0.25">
      <c r="A98" s="12">
        <v>87</v>
      </c>
      <c r="B98" s="13" t="s">
        <v>237</v>
      </c>
      <c r="C98" s="13" t="s">
        <v>237</v>
      </c>
      <c r="D98" s="24" t="s">
        <v>319</v>
      </c>
      <c r="E98" s="24" t="s">
        <v>319</v>
      </c>
      <c r="F98" s="13">
        <v>3</v>
      </c>
      <c r="G98" s="13">
        <v>2</v>
      </c>
      <c r="H98" s="13">
        <v>1</v>
      </c>
      <c r="I98" s="24">
        <v>0.75</v>
      </c>
      <c r="J98" s="31" t="s">
        <v>414</v>
      </c>
      <c r="K98" s="31" t="s">
        <v>370</v>
      </c>
      <c r="L98" s="10" t="s">
        <v>238</v>
      </c>
      <c r="M98" s="10" t="s">
        <v>239</v>
      </c>
    </row>
    <row r="99" spans="1:13" ht="36.75" customHeight="1" x14ac:dyDescent="0.25">
      <c r="A99" s="12">
        <v>88</v>
      </c>
      <c r="B99" s="13" t="s">
        <v>403</v>
      </c>
      <c r="C99" s="13" t="s">
        <v>402</v>
      </c>
      <c r="D99" s="24" t="s">
        <v>319</v>
      </c>
      <c r="E99" s="24" t="s">
        <v>319</v>
      </c>
      <c r="F99" s="13">
        <v>1</v>
      </c>
      <c r="G99" s="13">
        <v>1</v>
      </c>
      <c r="H99" s="13">
        <v>1</v>
      </c>
      <c r="I99" s="24">
        <v>0.75</v>
      </c>
      <c r="J99" s="31" t="s">
        <v>414</v>
      </c>
      <c r="K99" s="31" t="s">
        <v>370</v>
      </c>
      <c r="L99" s="10" t="s">
        <v>240</v>
      </c>
      <c r="M99" s="10" t="s">
        <v>241</v>
      </c>
    </row>
    <row r="100" spans="1:13" s="23" customFormat="1" ht="31.5" x14ac:dyDescent="0.25">
      <c r="A100" s="12">
        <v>89</v>
      </c>
      <c r="B100" s="34" t="s">
        <v>245</v>
      </c>
      <c r="C100" s="34" t="s">
        <v>245</v>
      </c>
      <c r="D100" s="11" t="s">
        <v>319</v>
      </c>
      <c r="E100" s="11" t="s">
        <v>319</v>
      </c>
      <c r="F100" s="34">
        <v>3</v>
      </c>
      <c r="G100" s="34">
        <v>3</v>
      </c>
      <c r="H100" s="34">
        <v>2</v>
      </c>
      <c r="I100" s="11">
        <v>0.75</v>
      </c>
      <c r="J100" s="31" t="s">
        <v>414</v>
      </c>
      <c r="K100" s="11" t="s">
        <v>370</v>
      </c>
      <c r="L100" s="14" t="s">
        <v>246</v>
      </c>
      <c r="M100" s="14" t="s">
        <v>247</v>
      </c>
    </row>
    <row r="101" spans="1:13" ht="31.5" x14ac:dyDescent="0.25">
      <c r="A101" s="12">
        <v>90</v>
      </c>
      <c r="B101" s="13" t="s">
        <v>250</v>
      </c>
      <c r="C101" s="13" t="s">
        <v>404</v>
      </c>
      <c r="D101" s="24" t="s">
        <v>319</v>
      </c>
      <c r="E101" s="24" t="s">
        <v>319</v>
      </c>
      <c r="F101" s="13">
        <v>1</v>
      </c>
      <c r="G101" s="13">
        <v>0</v>
      </c>
      <c r="H101" s="13">
        <v>1</v>
      </c>
      <c r="I101" s="24">
        <v>0.75</v>
      </c>
      <c r="J101" s="31" t="s">
        <v>414</v>
      </c>
      <c r="K101" s="31" t="s">
        <v>370</v>
      </c>
      <c r="L101" s="10" t="s">
        <v>248</v>
      </c>
      <c r="M101" s="10" t="s">
        <v>249</v>
      </c>
    </row>
    <row r="102" spans="1:13" ht="31.5" x14ac:dyDescent="0.25">
      <c r="A102" s="12">
        <v>91</v>
      </c>
      <c r="B102" s="13" t="s">
        <v>253</v>
      </c>
      <c r="C102" s="13" t="s">
        <v>405</v>
      </c>
      <c r="D102" s="24" t="s">
        <v>319</v>
      </c>
      <c r="E102" s="24" t="s">
        <v>319</v>
      </c>
      <c r="F102" s="13">
        <v>2</v>
      </c>
      <c r="G102" s="13">
        <v>1</v>
      </c>
      <c r="H102" s="13">
        <v>0</v>
      </c>
      <c r="I102" s="24">
        <v>0.75</v>
      </c>
      <c r="J102" s="31" t="s">
        <v>414</v>
      </c>
      <c r="K102" s="31" t="s">
        <v>370</v>
      </c>
      <c r="L102" s="10" t="s">
        <v>252</v>
      </c>
      <c r="M102" s="10" t="s">
        <v>251</v>
      </c>
    </row>
    <row r="103" spans="1:13" s="23" customFormat="1" ht="31.5" x14ac:dyDescent="0.25">
      <c r="A103" s="12">
        <v>92</v>
      </c>
      <c r="B103" s="35" t="s">
        <v>357</v>
      </c>
      <c r="C103" s="35" t="s">
        <v>357</v>
      </c>
      <c r="D103" s="11" t="s">
        <v>319</v>
      </c>
      <c r="E103" s="11" t="s">
        <v>319</v>
      </c>
      <c r="F103" s="35">
        <v>1</v>
      </c>
      <c r="G103" s="35">
        <v>1</v>
      </c>
      <c r="H103" s="35">
        <v>0</v>
      </c>
      <c r="I103" s="11">
        <v>0.75</v>
      </c>
      <c r="J103" s="11" t="s">
        <v>414</v>
      </c>
      <c r="K103" s="11" t="s">
        <v>370</v>
      </c>
      <c r="L103" s="14" t="s">
        <v>356</v>
      </c>
      <c r="M103" s="14" t="s">
        <v>355</v>
      </c>
    </row>
    <row r="104" spans="1:13" ht="31.5" x14ac:dyDescent="0.25">
      <c r="A104" s="12">
        <v>93</v>
      </c>
      <c r="B104" s="13" t="s">
        <v>242</v>
      </c>
      <c r="C104" s="13" t="s">
        <v>242</v>
      </c>
      <c r="D104" s="24" t="s">
        <v>369</v>
      </c>
      <c r="E104" s="24">
        <f>9*2.4</f>
        <v>21.599999999999998</v>
      </c>
      <c r="F104" s="13">
        <v>2</v>
      </c>
      <c r="G104" s="13">
        <v>1</v>
      </c>
      <c r="H104" s="13">
        <v>2</v>
      </c>
      <c r="I104" s="24">
        <v>0.75</v>
      </c>
      <c r="J104" s="31" t="s">
        <v>414</v>
      </c>
      <c r="K104" s="31" t="s">
        <v>370</v>
      </c>
      <c r="L104" s="10" t="s">
        <v>243</v>
      </c>
      <c r="M104" s="10" t="s">
        <v>244</v>
      </c>
    </row>
    <row r="105" spans="1:13" ht="31.5" x14ac:dyDescent="0.25">
      <c r="A105" s="12">
        <v>94</v>
      </c>
      <c r="B105" s="13" t="s">
        <v>411</v>
      </c>
      <c r="C105" s="13" t="s">
        <v>412</v>
      </c>
      <c r="D105" s="24" t="s">
        <v>319</v>
      </c>
      <c r="E105" s="24" t="s">
        <v>319</v>
      </c>
      <c r="F105" s="13">
        <v>3</v>
      </c>
      <c r="G105" s="13">
        <v>2</v>
      </c>
      <c r="H105" s="13">
        <v>0</v>
      </c>
      <c r="I105" s="24">
        <v>0.75</v>
      </c>
      <c r="J105" s="31" t="s">
        <v>414</v>
      </c>
      <c r="K105" s="31" t="s">
        <v>370</v>
      </c>
      <c r="L105" s="10" t="s">
        <v>255</v>
      </c>
      <c r="M105" s="10" t="s">
        <v>254</v>
      </c>
    </row>
    <row r="106" spans="1:13" ht="31.5" x14ac:dyDescent="0.25">
      <c r="A106" s="12">
        <v>95</v>
      </c>
      <c r="B106" s="13" t="s">
        <v>256</v>
      </c>
      <c r="C106" s="13" t="s">
        <v>256</v>
      </c>
      <c r="D106" s="24" t="s">
        <v>319</v>
      </c>
      <c r="E106" s="24" t="s">
        <v>319</v>
      </c>
      <c r="F106" s="13">
        <v>3</v>
      </c>
      <c r="G106" s="13">
        <v>1</v>
      </c>
      <c r="H106" s="13">
        <v>0</v>
      </c>
      <c r="I106" s="24">
        <v>0.75</v>
      </c>
      <c r="J106" s="31" t="s">
        <v>414</v>
      </c>
      <c r="K106" s="31" t="s">
        <v>370</v>
      </c>
      <c r="L106" s="10" t="s">
        <v>257</v>
      </c>
      <c r="M106" s="10" t="s">
        <v>258</v>
      </c>
    </row>
    <row r="107" spans="1:13" ht="31.5" x14ac:dyDescent="0.25">
      <c r="A107" s="12">
        <v>96</v>
      </c>
      <c r="B107" s="24" t="s">
        <v>406</v>
      </c>
      <c r="C107" s="24" t="s">
        <v>407</v>
      </c>
      <c r="D107" s="24" t="s">
        <v>319</v>
      </c>
      <c r="E107" s="24" t="s">
        <v>319</v>
      </c>
      <c r="F107" s="24">
        <v>3</v>
      </c>
      <c r="G107" s="24">
        <v>0</v>
      </c>
      <c r="H107" s="24">
        <v>0</v>
      </c>
      <c r="I107" s="24">
        <v>0.75</v>
      </c>
      <c r="J107" s="31" t="s">
        <v>414</v>
      </c>
      <c r="K107" s="31" t="s">
        <v>370</v>
      </c>
      <c r="L107" s="10" t="s">
        <v>259</v>
      </c>
      <c r="M107" s="10" t="s">
        <v>260</v>
      </c>
    </row>
    <row r="108" spans="1:13" ht="31.5" x14ac:dyDescent="0.25">
      <c r="A108" s="12">
        <v>97</v>
      </c>
      <c r="B108" s="24" t="s">
        <v>21</v>
      </c>
      <c r="C108" s="24" t="s">
        <v>21</v>
      </c>
      <c r="D108" s="24" t="s">
        <v>369</v>
      </c>
      <c r="E108" s="24">
        <f>6*2.6</f>
        <v>15.600000000000001</v>
      </c>
      <c r="F108" s="24">
        <v>2</v>
      </c>
      <c r="G108" s="24">
        <v>0</v>
      </c>
      <c r="H108" s="24">
        <v>1</v>
      </c>
      <c r="I108" s="24">
        <v>0.75</v>
      </c>
      <c r="J108" s="31" t="s">
        <v>414</v>
      </c>
      <c r="K108" s="31" t="s">
        <v>370</v>
      </c>
      <c r="L108" s="10" t="s">
        <v>261</v>
      </c>
      <c r="M108" s="10" t="s">
        <v>262</v>
      </c>
    </row>
    <row r="109" spans="1:13" ht="31.5" x14ac:dyDescent="0.25">
      <c r="A109" s="12">
        <v>98</v>
      </c>
      <c r="B109" s="24" t="s">
        <v>23</v>
      </c>
      <c r="C109" s="24" t="s">
        <v>23</v>
      </c>
      <c r="D109" s="24" t="s">
        <v>319</v>
      </c>
      <c r="E109" s="24" t="s">
        <v>319</v>
      </c>
      <c r="F109" s="24">
        <v>2</v>
      </c>
      <c r="G109" s="24">
        <v>1</v>
      </c>
      <c r="H109" s="24">
        <v>0</v>
      </c>
      <c r="I109" s="24">
        <v>0.75</v>
      </c>
      <c r="J109" s="31" t="s">
        <v>414</v>
      </c>
      <c r="K109" s="31" t="s">
        <v>370</v>
      </c>
      <c r="L109" s="10" t="s">
        <v>263</v>
      </c>
      <c r="M109" s="10" t="s">
        <v>264</v>
      </c>
    </row>
    <row r="110" spans="1:13" ht="31.5" x14ac:dyDescent="0.25">
      <c r="A110" s="12">
        <v>99</v>
      </c>
      <c r="B110" s="13" t="s">
        <v>340</v>
      </c>
      <c r="C110" s="13" t="s">
        <v>340</v>
      </c>
      <c r="D110" s="24" t="s">
        <v>319</v>
      </c>
      <c r="E110" s="24" t="s">
        <v>319</v>
      </c>
      <c r="F110" s="13">
        <v>2</v>
      </c>
      <c r="G110" s="13">
        <v>1</v>
      </c>
      <c r="H110" s="13">
        <v>1</v>
      </c>
      <c r="I110" s="24">
        <v>0.75</v>
      </c>
      <c r="J110" s="31" t="s">
        <v>414</v>
      </c>
      <c r="K110" s="31" t="s">
        <v>370</v>
      </c>
      <c r="L110" s="10" t="s">
        <v>265</v>
      </c>
      <c r="M110" s="10" t="s">
        <v>266</v>
      </c>
    </row>
    <row r="111" spans="1:13" ht="31.5" x14ac:dyDescent="0.25">
      <c r="A111" s="12">
        <v>100</v>
      </c>
      <c r="B111" s="13" t="s">
        <v>341</v>
      </c>
      <c r="C111" s="13" t="s">
        <v>341</v>
      </c>
      <c r="D111" s="24" t="s">
        <v>319</v>
      </c>
      <c r="E111" s="24" t="s">
        <v>319</v>
      </c>
      <c r="F111" s="13">
        <v>1</v>
      </c>
      <c r="G111" s="13">
        <v>1</v>
      </c>
      <c r="H111" s="13">
        <v>1</v>
      </c>
      <c r="I111" s="24">
        <v>0.75</v>
      </c>
      <c r="J111" s="31" t="s">
        <v>414</v>
      </c>
      <c r="K111" s="31" t="s">
        <v>370</v>
      </c>
      <c r="L111" s="10" t="s">
        <v>268</v>
      </c>
      <c r="M111" s="10" t="s">
        <v>267</v>
      </c>
    </row>
    <row r="112" spans="1:13" ht="31.5" x14ac:dyDescent="0.25">
      <c r="A112" s="12">
        <v>101</v>
      </c>
      <c r="B112" s="13" t="s">
        <v>274</v>
      </c>
      <c r="C112" s="13" t="s">
        <v>408</v>
      </c>
      <c r="D112" s="24" t="s">
        <v>369</v>
      </c>
      <c r="E112" s="24">
        <f>2.4*3.5</f>
        <v>8.4</v>
      </c>
      <c r="F112" s="13">
        <v>2</v>
      </c>
      <c r="G112" s="13">
        <v>0</v>
      </c>
      <c r="H112" s="13">
        <v>1</v>
      </c>
      <c r="I112" s="24">
        <v>0.75</v>
      </c>
      <c r="J112" s="31" t="s">
        <v>414</v>
      </c>
      <c r="K112" s="31" t="s">
        <v>370</v>
      </c>
      <c r="L112" s="10" t="s">
        <v>275</v>
      </c>
      <c r="M112" s="10" t="s">
        <v>276</v>
      </c>
    </row>
    <row r="113" spans="1:13" ht="31.5" x14ac:dyDescent="0.25">
      <c r="A113" s="12">
        <v>102</v>
      </c>
      <c r="B113" s="13" t="s">
        <v>24</v>
      </c>
      <c r="C113" s="13" t="s">
        <v>24</v>
      </c>
      <c r="D113" s="24" t="s">
        <v>369</v>
      </c>
      <c r="E113" s="24">
        <f>3*2.4</f>
        <v>7.1999999999999993</v>
      </c>
      <c r="F113" s="13">
        <v>1</v>
      </c>
      <c r="G113" s="13">
        <v>1</v>
      </c>
      <c r="H113" s="13">
        <v>1</v>
      </c>
      <c r="I113" s="24">
        <v>0.75</v>
      </c>
      <c r="J113" s="31" t="s">
        <v>414</v>
      </c>
      <c r="K113" s="31" t="s">
        <v>370</v>
      </c>
      <c r="L113" s="14" t="s">
        <v>272</v>
      </c>
      <c r="M113" s="14" t="s">
        <v>273</v>
      </c>
    </row>
    <row r="114" spans="1:13" ht="47.25" x14ac:dyDescent="0.25">
      <c r="A114" s="12">
        <v>103</v>
      </c>
      <c r="B114" s="13" t="s">
        <v>269</v>
      </c>
      <c r="C114" s="13" t="s">
        <v>410</v>
      </c>
      <c r="D114" s="24" t="s">
        <v>319</v>
      </c>
      <c r="E114" s="24" t="s">
        <v>319</v>
      </c>
      <c r="F114" s="13">
        <v>2</v>
      </c>
      <c r="G114" s="13">
        <v>2</v>
      </c>
      <c r="H114" s="13">
        <v>1</v>
      </c>
      <c r="I114" s="24">
        <v>0.75</v>
      </c>
      <c r="J114" s="31" t="s">
        <v>414</v>
      </c>
      <c r="K114" s="31" t="s">
        <v>428</v>
      </c>
      <c r="L114" s="10" t="s">
        <v>270</v>
      </c>
      <c r="M114" s="10" t="s">
        <v>271</v>
      </c>
    </row>
    <row r="115" spans="1:13" ht="31.5" x14ac:dyDescent="0.25">
      <c r="A115" s="12">
        <v>104</v>
      </c>
      <c r="B115" s="34" t="s">
        <v>331</v>
      </c>
      <c r="C115" s="34" t="s">
        <v>331</v>
      </c>
      <c r="D115" s="24" t="s">
        <v>319</v>
      </c>
      <c r="E115" s="24" t="s">
        <v>319</v>
      </c>
      <c r="F115" s="34">
        <v>1</v>
      </c>
      <c r="G115" s="34">
        <v>1</v>
      </c>
      <c r="H115" s="34">
        <v>1</v>
      </c>
      <c r="I115" s="24">
        <v>0.75</v>
      </c>
      <c r="J115" s="31" t="s">
        <v>414</v>
      </c>
      <c r="K115" s="31" t="s">
        <v>370</v>
      </c>
      <c r="L115" s="10" t="s">
        <v>277</v>
      </c>
      <c r="M115" s="10" t="s">
        <v>278</v>
      </c>
    </row>
    <row r="116" spans="1:13" ht="31.5" x14ac:dyDescent="0.25">
      <c r="A116" s="12">
        <v>105</v>
      </c>
      <c r="B116" s="13" t="s">
        <v>25</v>
      </c>
      <c r="C116" s="13" t="s">
        <v>25</v>
      </c>
      <c r="D116" s="24" t="s">
        <v>369</v>
      </c>
      <c r="E116" s="24">
        <v>6</v>
      </c>
      <c r="F116" s="13">
        <v>2</v>
      </c>
      <c r="G116" s="13">
        <v>0</v>
      </c>
      <c r="H116" s="13">
        <v>1</v>
      </c>
      <c r="I116" s="24">
        <v>0.75</v>
      </c>
      <c r="J116" s="31" t="s">
        <v>414</v>
      </c>
      <c r="K116" s="31" t="s">
        <v>370</v>
      </c>
      <c r="L116" s="10" t="s">
        <v>279</v>
      </c>
      <c r="M116" s="10" t="s">
        <v>280</v>
      </c>
    </row>
    <row r="117" spans="1:13" ht="31.5" x14ac:dyDescent="0.25">
      <c r="A117" s="12">
        <v>106</v>
      </c>
      <c r="B117" s="13" t="s">
        <v>291</v>
      </c>
      <c r="C117" s="13" t="s">
        <v>291</v>
      </c>
      <c r="D117" s="24" t="s">
        <v>319</v>
      </c>
      <c r="E117" s="24" t="s">
        <v>319</v>
      </c>
      <c r="F117" s="13">
        <v>2</v>
      </c>
      <c r="G117" s="13">
        <v>2</v>
      </c>
      <c r="H117" s="13">
        <v>1</v>
      </c>
      <c r="I117" s="24">
        <v>0.75</v>
      </c>
      <c r="J117" s="31" t="s">
        <v>414</v>
      </c>
      <c r="K117" s="31" t="s">
        <v>429</v>
      </c>
      <c r="L117" s="10" t="s">
        <v>290</v>
      </c>
      <c r="M117" s="10" t="s">
        <v>289</v>
      </c>
    </row>
    <row r="118" spans="1:13" ht="31.5" x14ac:dyDescent="0.25">
      <c r="A118" s="12">
        <v>107</v>
      </c>
      <c r="B118" s="13" t="s">
        <v>281</v>
      </c>
      <c r="C118" s="13" t="s">
        <v>281</v>
      </c>
      <c r="D118" s="24" t="s">
        <v>319</v>
      </c>
      <c r="E118" s="24" t="s">
        <v>319</v>
      </c>
      <c r="F118" s="13">
        <v>0</v>
      </c>
      <c r="G118" s="13">
        <v>2</v>
      </c>
      <c r="H118" s="13">
        <v>0</v>
      </c>
      <c r="I118" s="24">
        <v>0.75</v>
      </c>
      <c r="J118" s="31" t="s">
        <v>414</v>
      </c>
      <c r="K118" s="31" t="s">
        <v>370</v>
      </c>
      <c r="L118" s="10" t="s">
        <v>283</v>
      </c>
      <c r="M118" s="10" t="s">
        <v>282</v>
      </c>
    </row>
    <row r="119" spans="1:13" ht="31.5" x14ac:dyDescent="0.25">
      <c r="A119" s="12">
        <v>108</v>
      </c>
      <c r="B119" s="13" t="s">
        <v>284</v>
      </c>
      <c r="C119" s="13" t="s">
        <v>284</v>
      </c>
      <c r="D119" s="24" t="s">
        <v>319</v>
      </c>
      <c r="E119" s="24" t="s">
        <v>319</v>
      </c>
      <c r="F119" s="13">
        <v>1</v>
      </c>
      <c r="G119" s="13">
        <v>1</v>
      </c>
      <c r="H119" s="13">
        <v>1</v>
      </c>
      <c r="I119" s="24">
        <v>0.75</v>
      </c>
      <c r="J119" s="31" t="s">
        <v>414</v>
      </c>
      <c r="K119" s="31" t="s">
        <v>370</v>
      </c>
      <c r="L119" s="10" t="s">
        <v>286</v>
      </c>
      <c r="M119" s="10" t="s">
        <v>285</v>
      </c>
    </row>
    <row r="120" spans="1:13" ht="31.5" x14ac:dyDescent="0.25">
      <c r="A120" s="12">
        <v>109</v>
      </c>
      <c r="B120" s="13" t="s">
        <v>342</v>
      </c>
      <c r="C120" s="13" t="s">
        <v>342</v>
      </c>
      <c r="D120" s="24" t="s">
        <v>369</v>
      </c>
      <c r="E120" s="24">
        <f>4*2.4</f>
        <v>9.6</v>
      </c>
      <c r="F120" s="13">
        <v>2</v>
      </c>
      <c r="G120" s="13">
        <v>1</v>
      </c>
      <c r="H120" s="13">
        <v>1</v>
      </c>
      <c r="I120" s="24">
        <v>0.75</v>
      </c>
      <c r="J120" s="31" t="s">
        <v>414</v>
      </c>
      <c r="K120" s="31" t="s">
        <v>370</v>
      </c>
      <c r="L120" s="10" t="s">
        <v>469</v>
      </c>
      <c r="M120" s="10" t="s">
        <v>358</v>
      </c>
    </row>
    <row r="121" spans="1:13" ht="45" x14ac:dyDescent="0.25">
      <c r="A121" s="12">
        <v>110</v>
      </c>
      <c r="B121" s="75" t="s">
        <v>435</v>
      </c>
      <c r="C121" s="75" t="s">
        <v>435</v>
      </c>
      <c r="D121" s="45" t="s">
        <v>319</v>
      </c>
      <c r="E121" s="45" t="s">
        <v>319</v>
      </c>
      <c r="F121" s="13">
        <v>1</v>
      </c>
      <c r="G121" s="13">
        <v>0</v>
      </c>
      <c r="H121" s="13">
        <v>0</v>
      </c>
      <c r="I121" s="45">
        <v>0.75</v>
      </c>
      <c r="J121" s="45" t="s">
        <v>414</v>
      </c>
      <c r="K121" s="45" t="s">
        <v>370</v>
      </c>
      <c r="L121" s="10" t="s">
        <v>467</v>
      </c>
      <c r="M121" s="10" t="s">
        <v>468</v>
      </c>
    </row>
    <row r="122" spans="1:13" ht="31.5" x14ac:dyDescent="0.25">
      <c r="A122" s="12">
        <v>111</v>
      </c>
      <c r="B122" s="76" t="s">
        <v>436</v>
      </c>
      <c r="C122" s="76" t="s">
        <v>439</v>
      </c>
      <c r="D122" s="45" t="s">
        <v>319</v>
      </c>
      <c r="E122" s="45" t="s">
        <v>319</v>
      </c>
      <c r="F122" s="13">
        <v>2</v>
      </c>
      <c r="G122" s="13">
        <v>0</v>
      </c>
      <c r="H122" s="13">
        <v>0</v>
      </c>
      <c r="I122" s="45">
        <v>0.75</v>
      </c>
      <c r="J122" s="45" t="s">
        <v>414</v>
      </c>
      <c r="K122" s="45" t="s">
        <v>370</v>
      </c>
      <c r="L122" s="10" t="s">
        <v>465</v>
      </c>
      <c r="M122" s="10" t="s">
        <v>466</v>
      </c>
    </row>
    <row r="123" spans="1:13" ht="31.5" x14ac:dyDescent="0.25">
      <c r="A123" s="12">
        <v>112</v>
      </c>
      <c r="B123" s="76" t="s">
        <v>437</v>
      </c>
      <c r="C123" s="76" t="s">
        <v>437</v>
      </c>
      <c r="D123" s="45" t="s">
        <v>319</v>
      </c>
      <c r="E123" s="45" t="s">
        <v>319</v>
      </c>
      <c r="F123" s="13">
        <v>1</v>
      </c>
      <c r="G123" s="13">
        <v>0</v>
      </c>
      <c r="H123" s="13">
        <v>0</v>
      </c>
      <c r="I123" s="45">
        <v>0.75</v>
      </c>
      <c r="J123" s="45" t="s">
        <v>414</v>
      </c>
      <c r="K123" s="45" t="s">
        <v>370</v>
      </c>
      <c r="L123" s="10" t="s">
        <v>463</v>
      </c>
      <c r="M123" s="10" t="s">
        <v>464</v>
      </c>
    </row>
    <row r="124" spans="1:13" ht="31.5" x14ac:dyDescent="0.25">
      <c r="A124" s="12">
        <v>113</v>
      </c>
      <c r="B124" s="76" t="s">
        <v>438</v>
      </c>
      <c r="C124" s="76" t="s">
        <v>438</v>
      </c>
      <c r="D124" s="45" t="s">
        <v>319</v>
      </c>
      <c r="E124" s="45" t="s">
        <v>319</v>
      </c>
      <c r="F124" s="13">
        <v>1</v>
      </c>
      <c r="G124" s="13">
        <v>0</v>
      </c>
      <c r="H124" s="13">
        <v>0</v>
      </c>
      <c r="I124" s="45">
        <v>0.75</v>
      </c>
      <c r="J124" s="45" t="s">
        <v>414</v>
      </c>
      <c r="K124" s="45" t="s">
        <v>370</v>
      </c>
      <c r="L124" s="10" t="s">
        <v>461</v>
      </c>
      <c r="M124" s="10" t="s">
        <v>462</v>
      </c>
    </row>
    <row r="125" spans="1:13" ht="31.5" x14ac:dyDescent="0.25">
      <c r="A125" s="12">
        <v>114</v>
      </c>
      <c r="B125" s="13" t="s">
        <v>440</v>
      </c>
      <c r="C125" s="13" t="s">
        <v>440</v>
      </c>
      <c r="D125" s="45" t="s">
        <v>319</v>
      </c>
      <c r="E125" s="45" t="s">
        <v>319</v>
      </c>
      <c r="F125" s="13">
        <v>1</v>
      </c>
      <c r="G125" s="13">
        <v>0</v>
      </c>
      <c r="H125" s="13">
        <v>0</v>
      </c>
      <c r="I125" s="45">
        <v>0.75</v>
      </c>
      <c r="J125" s="45" t="s">
        <v>414</v>
      </c>
      <c r="K125" s="45" t="s">
        <v>370</v>
      </c>
      <c r="L125" s="10" t="s">
        <v>459</v>
      </c>
      <c r="M125" s="10" t="s">
        <v>460</v>
      </c>
    </row>
    <row r="126" spans="1:13" ht="45" x14ac:dyDescent="0.25">
      <c r="A126" s="12">
        <v>115</v>
      </c>
      <c r="B126" s="75" t="s">
        <v>441</v>
      </c>
      <c r="C126" s="75" t="s">
        <v>446</v>
      </c>
      <c r="D126" s="45" t="s">
        <v>319</v>
      </c>
      <c r="E126" s="45" t="s">
        <v>319</v>
      </c>
      <c r="F126" s="13">
        <v>1</v>
      </c>
      <c r="G126" s="13">
        <v>0</v>
      </c>
      <c r="H126" s="13">
        <v>0</v>
      </c>
      <c r="I126" s="45">
        <v>0.75</v>
      </c>
      <c r="J126" s="45" t="s">
        <v>414</v>
      </c>
      <c r="K126" s="45" t="s">
        <v>370</v>
      </c>
      <c r="L126" s="10" t="s">
        <v>457</v>
      </c>
      <c r="M126" s="10" t="s">
        <v>458</v>
      </c>
    </row>
    <row r="127" spans="1:13" ht="31.5" x14ac:dyDescent="0.25">
      <c r="A127" s="12">
        <v>116</v>
      </c>
      <c r="B127" s="76" t="s">
        <v>442</v>
      </c>
      <c r="C127" s="76" t="s">
        <v>442</v>
      </c>
      <c r="D127" s="45" t="s">
        <v>319</v>
      </c>
      <c r="E127" s="45" t="s">
        <v>319</v>
      </c>
      <c r="F127" s="13">
        <v>1</v>
      </c>
      <c r="G127" s="13">
        <v>0</v>
      </c>
      <c r="H127" s="13">
        <v>0</v>
      </c>
      <c r="I127" s="45">
        <v>0.75</v>
      </c>
      <c r="J127" s="45" t="s">
        <v>414</v>
      </c>
      <c r="K127" s="45" t="s">
        <v>370</v>
      </c>
      <c r="L127" s="10" t="s">
        <v>455</v>
      </c>
      <c r="M127" s="10" t="s">
        <v>456</v>
      </c>
    </row>
    <row r="128" spans="1:13" ht="31.5" x14ac:dyDescent="0.25">
      <c r="A128" s="12">
        <v>117</v>
      </c>
      <c r="B128" s="76" t="s">
        <v>443</v>
      </c>
      <c r="C128" s="76" t="s">
        <v>443</v>
      </c>
      <c r="D128" s="45" t="s">
        <v>319</v>
      </c>
      <c r="E128" s="45" t="s">
        <v>319</v>
      </c>
      <c r="F128" s="13">
        <v>3</v>
      </c>
      <c r="G128" s="13">
        <v>0</v>
      </c>
      <c r="H128" s="13">
        <v>0</v>
      </c>
      <c r="I128" s="45">
        <v>0.75</v>
      </c>
      <c r="J128" s="45" t="s">
        <v>414</v>
      </c>
      <c r="K128" s="45" t="s">
        <v>370</v>
      </c>
      <c r="L128" s="10" t="s">
        <v>453</v>
      </c>
      <c r="M128" s="10" t="s">
        <v>454</v>
      </c>
    </row>
    <row r="129" spans="1:13" ht="31.5" x14ac:dyDescent="0.25">
      <c r="A129" s="12">
        <v>118</v>
      </c>
      <c r="B129" s="76" t="s">
        <v>444</v>
      </c>
      <c r="C129" s="76" t="s">
        <v>444</v>
      </c>
      <c r="D129" s="45" t="s">
        <v>319</v>
      </c>
      <c r="E129" s="45" t="s">
        <v>319</v>
      </c>
      <c r="F129" s="13">
        <v>1</v>
      </c>
      <c r="G129" s="13">
        <v>0</v>
      </c>
      <c r="H129" s="13">
        <v>0</v>
      </c>
      <c r="I129" s="45">
        <v>0.75</v>
      </c>
      <c r="J129" s="45" t="s">
        <v>414</v>
      </c>
      <c r="K129" s="45" t="s">
        <v>370</v>
      </c>
      <c r="L129" s="10" t="s">
        <v>449</v>
      </c>
      <c r="M129" s="10" t="s">
        <v>450</v>
      </c>
    </row>
    <row r="130" spans="1:13" ht="31.5" x14ac:dyDescent="0.25">
      <c r="A130" s="12">
        <v>119</v>
      </c>
      <c r="B130" s="76" t="s">
        <v>445</v>
      </c>
      <c r="C130" s="76" t="s">
        <v>445</v>
      </c>
      <c r="D130" s="45" t="s">
        <v>319</v>
      </c>
      <c r="E130" s="45" t="s">
        <v>319</v>
      </c>
      <c r="F130" s="13">
        <v>1</v>
      </c>
      <c r="G130" s="13">
        <v>0</v>
      </c>
      <c r="H130" s="13">
        <v>0</v>
      </c>
      <c r="I130" s="45">
        <v>0.75</v>
      </c>
      <c r="J130" s="45" t="s">
        <v>414</v>
      </c>
      <c r="K130" s="45" t="s">
        <v>370</v>
      </c>
      <c r="L130" s="10" t="s">
        <v>451</v>
      </c>
      <c r="M130" s="10" t="s">
        <v>452</v>
      </c>
    </row>
    <row r="131" spans="1:13" ht="15.75" x14ac:dyDescent="0.25">
      <c r="A131" s="67"/>
      <c r="B131" s="67"/>
      <c r="C131" s="67"/>
      <c r="D131" s="32"/>
      <c r="E131" s="32"/>
      <c r="F131" s="32">
        <f>SUM(F62:F130)</f>
        <v>136</v>
      </c>
      <c r="G131" s="32">
        <f>SUM(G62:G130)</f>
        <v>66</v>
      </c>
      <c r="H131" s="32">
        <f>SUM(H62:H120)</f>
        <v>32</v>
      </c>
      <c r="I131" s="32"/>
      <c r="J131" s="32"/>
      <c r="K131" s="32"/>
      <c r="L131" s="54"/>
      <c r="M131" s="54"/>
    </row>
    <row r="132" spans="1:13" ht="33.75" customHeight="1" x14ac:dyDescent="0.25">
      <c r="A132" s="48" t="s">
        <v>447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</row>
    <row r="133" spans="1:13" ht="15.7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17"/>
      <c r="M133" s="9"/>
    </row>
    <row r="134" spans="1:13" ht="20.25" customHeight="1" x14ac:dyDescent="0.25">
      <c r="A134" s="69" t="s">
        <v>448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1"/>
    </row>
    <row r="135" spans="1:13" ht="20.25" customHeight="1" x14ac:dyDescent="0.2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4"/>
    </row>
    <row r="137" spans="1:13" s="3" customFormat="1" ht="15.75" x14ac:dyDescent="0.25">
      <c r="A137" s="54" t="s">
        <v>425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1:13" ht="50.25" customHeight="1" x14ac:dyDescent="0.25">
      <c r="A138" s="52" t="s">
        <v>27</v>
      </c>
      <c r="B138" s="27"/>
      <c r="C138" s="48" t="s">
        <v>1</v>
      </c>
      <c r="D138" s="48" t="s">
        <v>362</v>
      </c>
      <c r="E138" s="48"/>
      <c r="F138" s="48"/>
      <c r="G138" s="48"/>
      <c r="H138" s="48"/>
      <c r="I138" s="48"/>
      <c r="J138" s="48" t="s">
        <v>367</v>
      </c>
      <c r="K138" s="48" t="s">
        <v>368</v>
      </c>
      <c r="L138" s="48" t="s">
        <v>28</v>
      </c>
      <c r="M138" s="48"/>
    </row>
    <row r="139" spans="1:13" ht="39" customHeight="1" x14ac:dyDescent="0.25">
      <c r="A139" s="68"/>
      <c r="B139" s="43"/>
      <c r="C139" s="48"/>
      <c r="D139" s="52" t="s">
        <v>363</v>
      </c>
      <c r="E139" s="52" t="s">
        <v>364</v>
      </c>
      <c r="F139" s="49" t="s">
        <v>365</v>
      </c>
      <c r="G139" s="50"/>
      <c r="H139" s="51"/>
      <c r="I139" s="52" t="s">
        <v>366</v>
      </c>
      <c r="J139" s="48"/>
      <c r="K139" s="48"/>
      <c r="L139" s="48" t="s">
        <v>29</v>
      </c>
      <c r="M139" s="48" t="s">
        <v>30</v>
      </c>
    </row>
    <row r="140" spans="1:13" ht="91.5" customHeight="1" x14ac:dyDescent="0.25">
      <c r="A140" s="53"/>
      <c r="B140" s="28"/>
      <c r="C140" s="48"/>
      <c r="D140" s="53"/>
      <c r="E140" s="53"/>
      <c r="F140" s="42" t="s">
        <v>31</v>
      </c>
      <c r="G140" s="42" t="s">
        <v>32</v>
      </c>
      <c r="H140" s="42" t="s">
        <v>332</v>
      </c>
      <c r="I140" s="53"/>
      <c r="J140" s="48"/>
      <c r="K140" s="48"/>
      <c r="L140" s="48"/>
      <c r="M140" s="48"/>
    </row>
    <row r="141" spans="1:13" ht="31.5" x14ac:dyDescent="0.25">
      <c r="A141" s="15">
        <v>1</v>
      </c>
      <c r="B141" s="34" t="s">
        <v>294</v>
      </c>
      <c r="C141" s="34" t="s">
        <v>294</v>
      </c>
      <c r="D141" s="34" t="s">
        <v>319</v>
      </c>
      <c r="E141" s="34" t="s">
        <v>319</v>
      </c>
      <c r="F141" s="39">
        <v>0</v>
      </c>
      <c r="G141" s="40">
        <v>0</v>
      </c>
      <c r="H141" s="40">
        <v>3</v>
      </c>
      <c r="I141" s="34" t="s">
        <v>319</v>
      </c>
      <c r="J141" s="34" t="s">
        <v>421</v>
      </c>
      <c r="K141" s="34" t="s">
        <v>370</v>
      </c>
      <c r="L141" s="13" t="s">
        <v>295</v>
      </c>
      <c r="M141" s="13" t="s">
        <v>296</v>
      </c>
    </row>
    <row r="142" spans="1:13" ht="31.5" x14ac:dyDescent="0.25">
      <c r="A142" s="15">
        <v>2</v>
      </c>
      <c r="B142" s="34" t="s">
        <v>297</v>
      </c>
      <c r="C142" s="34" t="s">
        <v>297</v>
      </c>
      <c r="D142" s="34" t="s">
        <v>319</v>
      </c>
      <c r="E142" s="34" t="s">
        <v>319</v>
      </c>
      <c r="F142" s="39">
        <v>0</v>
      </c>
      <c r="G142" s="40">
        <v>0</v>
      </c>
      <c r="H142" s="40">
        <v>3</v>
      </c>
      <c r="I142" s="34" t="s">
        <v>319</v>
      </c>
      <c r="J142" s="34" t="s">
        <v>421</v>
      </c>
      <c r="K142" s="34" t="s">
        <v>370</v>
      </c>
      <c r="L142" s="13" t="s">
        <v>298</v>
      </c>
      <c r="M142" s="13" t="s">
        <v>298</v>
      </c>
    </row>
    <row r="143" spans="1:13" ht="31.5" x14ac:dyDescent="0.25">
      <c r="A143" s="15">
        <v>3</v>
      </c>
      <c r="B143" s="34" t="s">
        <v>299</v>
      </c>
      <c r="C143" s="34" t="s">
        <v>299</v>
      </c>
      <c r="D143" s="34" t="s">
        <v>319</v>
      </c>
      <c r="E143" s="34" t="s">
        <v>319</v>
      </c>
      <c r="F143" s="39">
        <v>0</v>
      </c>
      <c r="G143" s="40">
        <v>0</v>
      </c>
      <c r="H143" s="40">
        <v>3</v>
      </c>
      <c r="I143" s="34" t="s">
        <v>319</v>
      </c>
      <c r="J143" s="34" t="s">
        <v>421</v>
      </c>
      <c r="K143" s="34" t="s">
        <v>370</v>
      </c>
      <c r="L143" s="13" t="s">
        <v>300</v>
      </c>
      <c r="M143" s="13" t="s">
        <v>301</v>
      </c>
    </row>
    <row r="144" spans="1:13" ht="31.5" x14ac:dyDescent="0.25">
      <c r="A144" s="15">
        <v>4</v>
      </c>
      <c r="B144" s="34" t="s">
        <v>302</v>
      </c>
      <c r="C144" s="34" t="s">
        <v>302</v>
      </c>
      <c r="D144" s="34" t="s">
        <v>319</v>
      </c>
      <c r="E144" s="34" t="s">
        <v>319</v>
      </c>
      <c r="F144" s="39">
        <v>0</v>
      </c>
      <c r="G144" s="40">
        <v>0</v>
      </c>
      <c r="H144" s="40">
        <v>3</v>
      </c>
      <c r="I144" s="34" t="s">
        <v>319</v>
      </c>
      <c r="J144" s="34" t="s">
        <v>421</v>
      </c>
      <c r="K144" s="34" t="s">
        <v>370</v>
      </c>
      <c r="L144" s="13" t="s">
        <v>303</v>
      </c>
      <c r="M144" s="13" t="s">
        <v>304</v>
      </c>
    </row>
    <row r="145" spans="1:13" ht="31.5" x14ac:dyDescent="0.25">
      <c r="A145" s="15">
        <v>5</v>
      </c>
      <c r="B145" s="14" t="s">
        <v>305</v>
      </c>
      <c r="C145" s="14" t="s">
        <v>305</v>
      </c>
      <c r="D145" s="34" t="s">
        <v>319</v>
      </c>
      <c r="E145" s="14" t="s">
        <v>319</v>
      </c>
      <c r="F145" s="39">
        <v>0</v>
      </c>
      <c r="G145" s="40">
        <v>0</v>
      </c>
      <c r="H145" s="15">
        <v>3</v>
      </c>
      <c r="I145" s="14" t="s">
        <v>319</v>
      </c>
      <c r="J145" s="34" t="s">
        <v>421</v>
      </c>
      <c r="K145" s="34" t="s">
        <v>370</v>
      </c>
      <c r="L145" s="10" t="s">
        <v>306</v>
      </c>
      <c r="M145" s="10" t="s">
        <v>307</v>
      </c>
    </row>
    <row r="146" spans="1:13" ht="31.5" x14ac:dyDescent="0.25">
      <c r="A146" s="15">
        <v>6</v>
      </c>
      <c r="B146" s="34" t="s">
        <v>308</v>
      </c>
      <c r="C146" s="34" t="s">
        <v>308</v>
      </c>
      <c r="D146" s="34" t="s">
        <v>319</v>
      </c>
      <c r="E146" s="34" t="s">
        <v>319</v>
      </c>
      <c r="F146" s="39">
        <v>0</v>
      </c>
      <c r="G146" s="40">
        <v>0</v>
      </c>
      <c r="H146" s="40">
        <v>3</v>
      </c>
      <c r="I146" s="34" t="s">
        <v>319</v>
      </c>
      <c r="J146" s="34" t="s">
        <v>421</v>
      </c>
      <c r="K146" s="34" t="s">
        <v>370</v>
      </c>
      <c r="L146" s="13" t="s">
        <v>309</v>
      </c>
      <c r="M146" s="13" t="s">
        <v>310</v>
      </c>
    </row>
    <row r="147" spans="1:13" ht="31.5" x14ac:dyDescent="0.25">
      <c r="A147" s="15">
        <v>7</v>
      </c>
      <c r="B147" s="34" t="s">
        <v>311</v>
      </c>
      <c r="C147" s="34" t="s">
        <v>311</v>
      </c>
      <c r="D147" s="34" t="s">
        <v>319</v>
      </c>
      <c r="E147" s="34" t="s">
        <v>319</v>
      </c>
      <c r="F147" s="39">
        <v>0</v>
      </c>
      <c r="G147" s="40">
        <v>0</v>
      </c>
      <c r="H147" s="44">
        <v>3</v>
      </c>
      <c r="I147" s="34" t="s">
        <v>319</v>
      </c>
      <c r="J147" s="34" t="s">
        <v>421</v>
      </c>
      <c r="K147" s="34" t="s">
        <v>370</v>
      </c>
      <c r="L147" s="13" t="s">
        <v>312</v>
      </c>
      <c r="M147" s="13" t="s">
        <v>313</v>
      </c>
    </row>
    <row r="148" spans="1:13" ht="31.5" x14ac:dyDescent="0.25">
      <c r="A148" s="18">
        <v>8</v>
      </c>
      <c r="B148" s="34" t="s">
        <v>359</v>
      </c>
      <c r="C148" s="34" t="s">
        <v>418</v>
      </c>
      <c r="D148" s="34" t="s">
        <v>319</v>
      </c>
      <c r="E148" s="34" t="s">
        <v>319</v>
      </c>
      <c r="F148" s="39">
        <v>0</v>
      </c>
      <c r="G148" s="40">
        <v>0</v>
      </c>
      <c r="H148" s="44">
        <v>2</v>
      </c>
      <c r="I148" s="34" t="s">
        <v>319</v>
      </c>
      <c r="J148" s="34" t="s">
        <v>421</v>
      </c>
      <c r="K148" s="34" t="s">
        <v>433</v>
      </c>
      <c r="L148" s="13" t="s">
        <v>314</v>
      </c>
      <c r="M148" s="13" t="s">
        <v>315</v>
      </c>
    </row>
    <row r="149" spans="1:13" ht="47.25" x14ac:dyDescent="0.25">
      <c r="A149" s="18">
        <v>9</v>
      </c>
      <c r="B149" s="35" t="s">
        <v>316</v>
      </c>
      <c r="C149" s="35" t="s">
        <v>417</v>
      </c>
      <c r="D149" s="34" t="s">
        <v>319</v>
      </c>
      <c r="E149" s="35" t="s">
        <v>319</v>
      </c>
      <c r="F149" s="39">
        <v>0</v>
      </c>
      <c r="G149" s="40">
        <v>0</v>
      </c>
      <c r="H149" s="44">
        <v>2</v>
      </c>
      <c r="I149" s="35" t="s">
        <v>319</v>
      </c>
      <c r="J149" s="34" t="s">
        <v>421</v>
      </c>
      <c r="K149" s="34" t="s">
        <v>433</v>
      </c>
      <c r="L149" s="10" t="s">
        <v>317</v>
      </c>
      <c r="M149" s="10" t="s">
        <v>318</v>
      </c>
    </row>
    <row r="150" spans="1:13" ht="15.75" x14ac:dyDescent="0.25">
      <c r="A150" s="5"/>
      <c r="B150" s="5"/>
      <c r="C150" s="34" t="s">
        <v>26</v>
      </c>
      <c r="D150" s="34"/>
      <c r="E150" s="34"/>
      <c r="F150" s="4">
        <v>0</v>
      </c>
      <c r="G150" s="44">
        <v>0</v>
      </c>
      <c r="H150" s="40">
        <f>SUM(H141:H149)</f>
        <v>25</v>
      </c>
      <c r="I150" s="34"/>
      <c r="J150" s="34"/>
      <c r="K150" s="34"/>
      <c r="L150" s="18"/>
      <c r="M150" s="18"/>
    </row>
    <row r="151" spans="1:13" ht="15.75" customHeigh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ht="15.75" x14ac:dyDescent="0.25">
      <c r="A152" s="54" t="s">
        <v>426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1:13" ht="31.5" x14ac:dyDescent="0.25">
      <c r="A153" s="19">
        <v>1</v>
      </c>
      <c r="B153" s="30" t="s">
        <v>321</v>
      </c>
      <c r="C153" s="25" t="s">
        <v>321</v>
      </c>
      <c r="D153" s="25" t="s">
        <v>319</v>
      </c>
      <c r="E153" s="25" t="s">
        <v>319</v>
      </c>
      <c r="F153" s="40">
        <v>2</v>
      </c>
      <c r="G153" s="44">
        <v>2</v>
      </c>
      <c r="H153" s="40">
        <v>0</v>
      </c>
      <c r="I153" s="25">
        <v>0.75</v>
      </c>
      <c r="J153" s="39" t="s">
        <v>414</v>
      </c>
      <c r="K153" s="34" t="s">
        <v>370</v>
      </c>
      <c r="L153" s="19" t="s">
        <v>319</v>
      </c>
      <c r="M153" s="19" t="s">
        <v>319</v>
      </c>
    </row>
    <row r="154" spans="1:13" ht="31.5" x14ac:dyDescent="0.25">
      <c r="A154" s="19">
        <v>2</v>
      </c>
      <c r="B154" s="30" t="s">
        <v>322</v>
      </c>
      <c r="C154" s="25" t="s">
        <v>322</v>
      </c>
      <c r="D154" s="25" t="s">
        <v>319</v>
      </c>
      <c r="E154" s="25" t="s">
        <v>319</v>
      </c>
      <c r="F154" s="40">
        <v>2</v>
      </c>
      <c r="G154" s="44">
        <v>2</v>
      </c>
      <c r="H154" s="40">
        <v>0</v>
      </c>
      <c r="I154" s="40">
        <v>0.75</v>
      </c>
      <c r="J154" s="39" t="s">
        <v>414</v>
      </c>
      <c r="K154" s="34" t="s">
        <v>370</v>
      </c>
      <c r="L154" s="19" t="s">
        <v>319</v>
      </c>
      <c r="M154" s="19" t="s">
        <v>319</v>
      </c>
    </row>
    <row r="155" spans="1:13" ht="31.5" x14ac:dyDescent="0.25">
      <c r="A155" s="19">
        <v>3</v>
      </c>
      <c r="B155" s="30" t="s">
        <v>323</v>
      </c>
      <c r="C155" s="25" t="s">
        <v>323</v>
      </c>
      <c r="D155" s="25" t="s">
        <v>319</v>
      </c>
      <c r="E155" s="25" t="s">
        <v>319</v>
      </c>
      <c r="F155" s="40">
        <v>2</v>
      </c>
      <c r="G155" s="44">
        <v>2</v>
      </c>
      <c r="H155" s="40">
        <v>0</v>
      </c>
      <c r="I155" s="40">
        <v>0.75</v>
      </c>
      <c r="J155" s="39" t="s">
        <v>414</v>
      </c>
      <c r="K155" s="34" t="s">
        <v>370</v>
      </c>
      <c r="L155" s="19" t="s">
        <v>319</v>
      </c>
      <c r="M155" s="19" t="s">
        <v>319</v>
      </c>
    </row>
    <row r="156" spans="1:13" ht="31.5" x14ac:dyDescent="0.25">
      <c r="A156" s="19">
        <v>4</v>
      </c>
      <c r="B156" s="30" t="s">
        <v>324</v>
      </c>
      <c r="C156" s="25" t="s">
        <v>324</v>
      </c>
      <c r="D156" s="25" t="s">
        <v>319</v>
      </c>
      <c r="E156" s="25" t="s">
        <v>319</v>
      </c>
      <c r="F156" s="40">
        <v>2</v>
      </c>
      <c r="G156" s="44">
        <v>2</v>
      </c>
      <c r="H156" s="40">
        <v>0</v>
      </c>
      <c r="I156" s="40">
        <v>0.75</v>
      </c>
      <c r="J156" s="39" t="s">
        <v>414</v>
      </c>
      <c r="K156" s="34" t="s">
        <v>370</v>
      </c>
      <c r="L156" s="19" t="s">
        <v>319</v>
      </c>
      <c r="M156" s="19" t="s">
        <v>319</v>
      </c>
    </row>
    <row r="157" spans="1:13" ht="31.5" x14ac:dyDescent="0.25">
      <c r="A157" s="19">
        <v>5</v>
      </c>
      <c r="B157" s="30" t="s">
        <v>325</v>
      </c>
      <c r="C157" s="25" t="s">
        <v>325</v>
      </c>
      <c r="D157" s="25" t="s">
        <v>422</v>
      </c>
      <c r="E157" s="25">
        <f>8</f>
        <v>8</v>
      </c>
      <c r="F157" s="40">
        <v>2</v>
      </c>
      <c r="G157" s="44">
        <v>2</v>
      </c>
      <c r="H157" s="40">
        <v>0</v>
      </c>
      <c r="I157" s="40">
        <v>0.75</v>
      </c>
      <c r="J157" s="39" t="s">
        <v>414</v>
      </c>
      <c r="K157" s="34" t="s">
        <v>370</v>
      </c>
      <c r="L157" s="19" t="s">
        <v>319</v>
      </c>
      <c r="M157" s="19" t="s">
        <v>319</v>
      </c>
    </row>
    <row r="158" spans="1:13" ht="31.5" x14ac:dyDescent="0.25">
      <c r="A158" s="19">
        <v>6</v>
      </c>
      <c r="B158" s="30" t="s">
        <v>326</v>
      </c>
      <c r="C158" s="25" t="s">
        <v>326</v>
      </c>
      <c r="D158" s="25" t="s">
        <v>319</v>
      </c>
      <c r="E158" s="25" t="s">
        <v>319</v>
      </c>
      <c r="F158" s="40">
        <v>2</v>
      </c>
      <c r="G158" s="44">
        <v>2</v>
      </c>
      <c r="H158" s="40">
        <v>0</v>
      </c>
      <c r="I158" s="40">
        <v>0.75</v>
      </c>
      <c r="J158" s="39" t="s">
        <v>414</v>
      </c>
      <c r="K158" s="34" t="s">
        <v>370</v>
      </c>
      <c r="L158" s="19" t="s">
        <v>319</v>
      </c>
      <c r="M158" s="19" t="s">
        <v>319</v>
      </c>
    </row>
    <row r="159" spans="1:13" ht="31.5" x14ac:dyDescent="0.25">
      <c r="A159" s="19">
        <v>7</v>
      </c>
      <c r="B159" s="30" t="s">
        <v>327</v>
      </c>
      <c r="C159" s="25" t="s">
        <v>327</v>
      </c>
      <c r="D159" s="25" t="s">
        <v>319</v>
      </c>
      <c r="E159" s="25" t="s">
        <v>319</v>
      </c>
      <c r="F159" s="40">
        <v>1</v>
      </c>
      <c r="G159" s="44">
        <v>1</v>
      </c>
      <c r="H159" s="40">
        <v>1</v>
      </c>
      <c r="I159" s="40">
        <v>0.75</v>
      </c>
      <c r="J159" s="39" t="s">
        <v>414</v>
      </c>
      <c r="K159" s="34" t="s">
        <v>370</v>
      </c>
      <c r="L159" s="19" t="s">
        <v>319</v>
      </c>
      <c r="M159" s="19" t="s">
        <v>319</v>
      </c>
    </row>
    <row r="160" spans="1:13" ht="31.5" x14ac:dyDescent="0.25">
      <c r="A160" s="19">
        <v>8</v>
      </c>
      <c r="B160" s="30" t="s">
        <v>328</v>
      </c>
      <c r="C160" s="25" t="s">
        <v>328</v>
      </c>
      <c r="D160" s="25" t="s">
        <v>319</v>
      </c>
      <c r="E160" s="25" t="s">
        <v>319</v>
      </c>
      <c r="F160" s="40">
        <v>1</v>
      </c>
      <c r="G160" s="44">
        <v>1</v>
      </c>
      <c r="H160" s="40">
        <v>1</v>
      </c>
      <c r="I160" s="40">
        <v>0.75</v>
      </c>
      <c r="J160" s="39" t="s">
        <v>414</v>
      </c>
      <c r="K160" s="34" t="s">
        <v>370</v>
      </c>
      <c r="L160" s="19" t="s">
        <v>319</v>
      </c>
      <c r="M160" s="19" t="s">
        <v>319</v>
      </c>
    </row>
    <row r="161" spans="1:13" ht="31.5" x14ac:dyDescent="0.25">
      <c r="A161" s="19">
        <v>9</v>
      </c>
      <c r="B161" s="30" t="s">
        <v>329</v>
      </c>
      <c r="C161" s="25" t="s">
        <v>329</v>
      </c>
      <c r="D161" s="25" t="s">
        <v>319</v>
      </c>
      <c r="E161" s="25" t="s">
        <v>319</v>
      </c>
      <c r="F161" s="40">
        <v>2</v>
      </c>
      <c r="G161" s="44">
        <v>2</v>
      </c>
      <c r="H161" s="40">
        <v>0</v>
      </c>
      <c r="I161" s="40">
        <v>0.75</v>
      </c>
      <c r="J161" s="39" t="s">
        <v>414</v>
      </c>
      <c r="K161" s="34" t="s">
        <v>370</v>
      </c>
      <c r="L161" s="19" t="s">
        <v>319</v>
      </c>
      <c r="M161" s="19" t="s">
        <v>319</v>
      </c>
    </row>
    <row r="162" spans="1:13" ht="31.5" x14ac:dyDescent="0.25">
      <c r="A162" s="19">
        <v>10</v>
      </c>
      <c r="B162" s="30" t="s">
        <v>330</v>
      </c>
      <c r="C162" s="25" t="s">
        <v>330</v>
      </c>
      <c r="D162" s="25" t="s">
        <v>319</v>
      </c>
      <c r="E162" s="25" t="s">
        <v>319</v>
      </c>
      <c r="F162" s="40">
        <v>2</v>
      </c>
      <c r="G162" s="44">
        <v>1</v>
      </c>
      <c r="H162" s="40">
        <v>1</v>
      </c>
      <c r="I162" s="40">
        <v>0.75</v>
      </c>
      <c r="J162" s="39" t="s">
        <v>414</v>
      </c>
      <c r="K162" s="34" t="s">
        <v>370</v>
      </c>
      <c r="L162" s="19" t="s">
        <v>319</v>
      </c>
      <c r="M162" s="19" t="s">
        <v>319</v>
      </c>
    </row>
    <row r="163" spans="1:13" ht="15.75" x14ac:dyDescent="0.25">
      <c r="A163" s="19"/>
      <c r="B163" s="25"/>
      <c r="C163" s="25" t="s">
        <v>320</v>
      </c>
      <c r="D163" s="25"/>
      <c r="E163" s="25"/>
      <c r="F163" s="40">
        <f>SUM(F153:F162)</f>
        <v>18</v>
      </c>
      <c r="G163" s="40">
        <f>SUM(G153:G162)</f>
        <v>17</v>
      </c>
      <c r="H163" s="40">
        <v>3</v>
      </c>
      <c r="I163" s="25"/>
      <c r="J163" s="31"/>
      <c r="K163" s="30"/>
      <c r="L163" s="20"/>
      <c r="M163" s="20"/>
    </row>
    <row r="165" spans="1:13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</sheetData>
  <mergeCells count="40">
    <mergeCell ref="L7:L8"/>
    <mergeCell ref="M7:M8"/>
    <mergeCell ref="B6:B8"/>
    <mergeCell ref="C6:C8"/>
    <mergeCell ref="D7:D8"/>
    <mergeCell ref="E7:E8"/>
    <mergeCell ref="I7:I8"/>
    <mergeCell ref="F7:H7"/>
    <mergeCell ref="A165:M165"/>
    <mergeCell ref="A152:M152"/>
    <mergeCell ref="A61:M61"/>
    <mergeCell ref="A3:M3"/>
    <mergeCell ref="L6:M6"/>
    <mergeCell ref="A59:M59"/>
    <mergeCell ref="A58:C58"/>
    <mergeCell ref="L58:M58"/>
    <mergeCell ref="A5:M5"/>
    <mergeCell ref="A131:C131"/>
    <mergeCell ref="A137:M137"/>
    <mergeCell ref="A151:M151"/>
    <mergeCell ref="L138:M138"/>
    <mergeCell ref="A138:A140"/>
    <mergeCell ref="C138:C140"/>
    <mergeCell ref="J6:J8"/>
    <mergeCell ref="K1:M1"/>
    <mergeCell ref="D138:I138"/>
    <mergeCell ref="J138:J140"/>
    <mergeCell ref="K138:K140"/>
    <mergeCell ref="L139:L140"/>
    <mergeCell ref="M139:M140"/>
    <mergeCell ref="F139:H139"/>
    <mergeCell ref="D139:D140"/>
    <mergeCell ref="E139:E140"/>
    <mergeCell ref="I139:I140"/>
    <mergeCell ref="K6:K8"/>
    <mergeCell ref="L131:M131"/>
    <mergeCell ref="A132:M132"/>
    <mergeCell ref="A134:M135"/>
    <mergeCell ref="D6:I6"/>
    <mergeCell ref="A6:A8"/>
  </mergeCells>
  <pageMargins left="0.70866141732283472" right="0.70866141732283472" top="0.74803149606299213" bottom="0.74803149606299213" header="0.31496062992125984" footer="0.31496062992125984"/>
  <pageSetup paperSize="9" scale="38" fitToWidth="0" orientation="portrait" r:id="rId1"/>
  <rowBreaks count="3" manualBreakCount="3">
    <brk id="53" max="12" man="1"/>
    <brk id="106" max="12" man="1"/>
    <brk id="1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2019-08-15T06:15:59Z</dcterms:modified>
</cp:coreProperties>
</file>